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nus\Documents\"/>
    </mc:Choice>
  </mc:AlternateContent>
  <bookViews>
    <workbookView xWindow="1275" yWindow="105" windowWidth="5955" windowHeight="6525"/>
  </bookViews>
  <sheets>
    <sheet name="S &amp; S" sheetId="27" r:id="rId1"/>
  </sheets>
  <externalReferences>
    <externalReference r:id="rId2"/>
  </externalReferences>
  <definedNames>
    <definedName name="_xlnm.Print_Titles" localSheetId="0">'S &amp; S'!$1:$3</definedName>
  </definedNames>
  <calcPr calcId="152511"/>
</workbook>
</file>

<file path=xl/calcChain.xml><?xml version="1.0" encoding="utf-8"?>
<calcChain xmlns="http://schemas.openxmlformats.org/spreadsheetml/2006/main">
  <c r="G35" i="27" l="1"/>
  <c r="G51" i="27"/>
  <c r="G52" i="27"/>
  <c r="G16" i="27"/>
  <c r="D7" i="27"/>
  <c r="F7" i="27"/>
  <c r="G7" i="27"/>
  <c r="G10" i="27"/>
  <c r="G17" i="27" l="1"/>
  <c r="G5" i="27" l="1"/>
  <c r="G8" i="27"/>
  <c r="G11" i="27"/>
  <c r="G13" i="27"/>
  <c r="G14" i="27"/>
  <c r="G22" i="27"/>
  <c r="G24" i="27"/>
  <c r="G26" i="27"/>
  <c r="G27" i="27"/>
  <c r="G28" i="27"/>
  <c r="G30" i="27"/>
  <c r="G33" i="27"/>
  <c r="G37" i="27"/>
  <c r="G38" i="27"/>
  <c r="G39" i="27"/>
  <c r="G40" i="27"/>
  <c r="G43" i="27"/>
  <c r="G44" i="27"/>
  <c r="G47" i="27"/>
  <c r="G49" i="27"/>
  <c r="H49" i="27"/>
  <c r="H47" i="27"/>
  <c r="H44" i="27"/>
  <c r="H43" i="27"/>
  <c r="H40" i="27"/>
  <c r="H39" i="27"/>
  <c r="H38" i="27"/>
  <c r="H37" i="27"/>
  <c r="H35" i="27"/>
  <c r="H30" i="27"/>
  <c r="H28" i="27"/>
  <c r="H27" i="27"/>
  <c r="H26" i="27"/>
  <c r="H24" i="27"/>
  <c r="H22" i="27"/>
  <c r="H17" i="27"/>
  <c r="H14" i="27"/>
  <c r="H13" i="27"/>
  <c r="H11" i="27"/>
  <c r="H5" i="27"/>
  <c r="G4" i="27"/>
  <c r="H52" i="27" l="1"/>
  <c r="H51" i="27"/>
  <c r="D46" i="27" l="1"/>
  <c r="E42" i="27"/>
  <c r="E33" i="27" s="1"/>
  <c r="D42" i="27"/>
  <c r="F16" i="27"/>
  <c r="E16" i="27"/>
  <c r="D16" i="27"/>
  <c r="E10" i="27"/>
  <c r="D10" i="27"/>
  <c r="E8" i="27"/>
  <c r="F4" i="27"/>
  <c r="E4" i="27"/>
  <c r="D4" i="27"/>
  <c r="H8" i="27" l="1"/>
  <c r="E7" i="27"/>
  <c r="H7" i="27" s="1"/>
  <c r="F33" i="27"/>
  <c r="H33" i="27" s="1"/>
  <c r="H42" i="27"/>
  <c r="G42" i="27"/>
  <c r="H10" i="27"/>
  <c r="H16" i="27"/>
  <c r="G46" i="27"/>
  <c r="H46" i="27"/>
  <c r="H4" i="27"/>
  <c r="D53" i="27"/>
  <c r="D33" i="27"/>
  <c r="E53" i="27" l="1"/>
  <c r="F53" i="27"/>
  <c r="G53" i="27"/>
  <c r="H53" i="27"/>
</calcChain>
</file>

<file path=xl/sharedStrings.xml><?xml version="1.0" encoding="utf-8"?>
<sst xmlns="http://schemas.openxmlformats.org/spreadsheetml/2006/main" count="54" uniqueCount="54">
  <si>
    <t>I alt</t>
  </si>
  <si>
    <t>Udvalget for Social og Sundhed</t>
  </si>
  <si>
    <t>Forventet regnskabs-resultat 2018</t>
  </si>
  <si>
    <t>Samlede merindtægter/mindre udgifter</t>
  </si>
  <si>
    <t>Budgetopfølgning pr. 31. marts 2018 - DRIFT (beløb i mio. kr.)</t>
  </si>
  <si>
    <t>Samlede merudgifter/mindre indtægter</t>
  </si>
  <si>
    <t>Ældreområdet</t>
  </si>
  <si>
    <t>Sundhedsområdet</t>
  </si>
  <si>
    <t>Botilbud</t>
  </si>
  <si>
    <t>Byudvikling, bolig- og miljøforanstaltninger</t>
  </si>
  <si>
    <t>Til plejevederlag til pasning af nærtstående med handicap eller alvorlig sygdom forventes et merforbrug på 0,5 mio. kr. Antallet af borgere variere hen over året, men forbruget forventes at være på niveau med 2017.</t>
  </si>
  <si>
    <t>Merforbrug vedrørende "Tilskud til ansættelse af hjælpere til personer med nedsat funktionsevne", hvor der gennem en årrække har været en udvikling i udgiften.</t>
  </si>
  <si>
    <t>Ved budgetlægningen for 2018 blev det specialiserede område tilført ekstra midler, der er fordelt i forhold til det forventede forbrug. Der blev endvidere indarbejdet forventede besparelser som følge af arbejdet med masterplan og effektmål, og der pågår et analysearbejde vedrørende optimering af de økonomiske styringsmuligheder. På nuværende tidspunkt forventes der samlet set for det specialiserede område en mindre overskridelse på i alt 2,9 mio. kr.  Det forventede merforbrug fordeler sig således:</t>
  </si>
  <si>
    <t>For særlige pladser i psykiatrien, er der på nuværende tidspunkt en forventning om en overskridelse på 0,7 mio. kr. Der er pr. 1. marts etableret 15 pladser i Vejle og der skal yderligere etableres 16 pladser i Esbjerg. Der foreligger endnu ikke en dato for hvornår de sidste pladser etableres. Pladserne finansieres ved objektiv finansiering, så selv om Varde kommune ikke pt. benytter nogle af pladserne, skal kommunen medfinansiere de tomme pladser.</t>
  </si>
  <si>
    <t>Ældreboliger</t>
  </si>
  <si>
    <t>Aktivitetsbestemt medfinansiering af sundhedsvæsenet</t>
  </si>
  <si>
    <t xml:space="preserve">Genoptræning, vedligeholdelsestræning og vederlagsfri fysioterapi </t>
  </si>
  <si>
    <t>Kommunal tandpleje</t>
  </si>
  <si>
    <t>Sundhedsfremme og forebyggelse</t>
  </si>
  <si>
    <t>Andre sundhedsudgifter</t>
  </si>
  <si>
    <t>Fællesudgifter ældreområdet</t>
  </si>
  <si>
    <t>Der forventes en mindreudgift til uddannelse af Sosu-elever på 2,0 mio. kr.. Årsagen hertil er, at der i 2017 ikke var tilstrækkelig med ansøgere til stillingerne som social og sundhedshjælper elever. Da uddannelsen varer 1 år og 2 måneder, har det også indflydelse på forbruget i 2018</t>
  </si>
  <si>
    <t>Forventet mindreudgift på lejetab på 0,3 mio. kr., da Kirkegade 2, Oksbøl og Søndergade 44, Varde, nedlægges.</t>
  </si>
  <si>
    <t>Ekstra udgift til lederlønninger, 0,3 mio. kr.</t>
  </si>
  <si>
    <t xml:space="preserve">Hjemmepleje </t>
  </si>
  <si>
    <t>Hjemmeplejens budget har fået tilført 5,2 mio. kr. fra midlerne til en værdig ældrepleje. De 5,2 mio. kr. skal også dække udgiften til fast vagt på plejecentrene, som pt. omfatter 2 beboere. På nuværende tidspunkt forventes et mindreforbrug på 1 mio. kr.</t>
  </si>
  <si>
    <t xml:space="preserve">Plejecentre </t>
  </si>
  <si>
    <t>Forventet mindreforbrug på betalinger for Varde kommune borgere med ophold på andre kommunes plejecentre. Forbruget forventes på niveau med 2017, og det giver et mindreforbrug på 1,5 mio. kr.</t>
  </si>
  <si>
    <t>Hjemmesygepleje</t>
  </si>
  <si>
    <t>Forebyggende indsats samt aflastningstilbud</t>
  </si>
  <si>
    <t xml:space="preserve">Hjælpemidler </t>
  </si>
  <si>
    <t>Ved budgetlægningen for 2018 blev der tilført 1,2 mio. kr. til øgede udgifter til hjælpemidler. Der er sket en stigning i udgiften til GPS-hjælpemidler, men hele beløbet forventes ikke brugt. Der forventes en mindreudgift på 0,7 mio. kr.</t>
  </si>
  <si>
    <t>Plejevederlag og sygeplejeartikl. ved pasning af døende</t>
  </si>
  <si>
    <t>Tilbud til voksne med særlige behov</t>
  </si>
  <si>
    <t>Personlig støtte og pasning af personer med handicap</t>
  </si>
  <si>
    <t>Rådgivning og rådgivningsinstitutioner</t>
  </si>
  <si>
    <t>Forsorgshjem og Center Bøgely</t>
  </si>
  <si>
    <t>Alkoholdbehandling og behandlingshjem</t>
  </si>
  <si>
    <t>Behandling af stofmisbrugere</t>
  </si>
  <si>
    <t>På misbrugsområdet er der en stigning i udgiften på behandling af borgere i substitutionsklinikken på 1,1 mio. kr., som skyldes at afregningstaksten er steget. Taksten er steget som følge af nye krav fra Styrelsen for patientsikkerhed.</t>
  </si>
  <si>
    <t>Særlige pladser i psykiatrien</t>
  </si>
  <si>
    <t>Beskyttet beskæftigelse og Aktivitets og samværstilbud</t>
  </si>
  <si>
    <t>Kontante ydelser, sociale formål</t>
  </si>
  <si>
    <t>For tilskud til merudgifter for voksne med nedsat funktionsevne forventes et mindreforbrug på 0,5 mio. kr. Mindreforbruget skyldes, at en ankeafgørelse har medført, at ikke helt så mange er berettiget til refusion.</t>
  </si>
  <si>
    <t>Frivilligt socialt arbejde</t>
  </si>
  <si>
    <t>Korrigeret budget
ekskl. budget-overførsler</t>
  </si>
  <si>
    <t>Budget- overførsler fra 2017 til 2018</t>
  </si>
  <si>
    <t>(Ekskl. Overførsler)</t>
  </si>
  <si>
    <t>(Inkl. overførsler)</t>
  </si>
  <si>
    <t>Forventet afvigelse 
 (- = mindreforbrug)</t>
  </si>
  <si>
    <t xml:space="preserve">Der er pr. 31. marts afregnet for 2 måneder og forbruget ligger højere end det månedlige gennemsnit. Januar er dog typisk en måned med høj aktivitet, så på baggrund af kun 2 måneder er det vanskeligt at konkludere om budgettet for 2018 kan overholdes. Der bliver løbende fulgt op på afregningerne.                                </t>
  </si>
  <si>
    <t xml:space="preserve">Øgede udgifter til specialtandpleje. Antallet af borgere der modtager specialtandpleje er stigende. Der er indgået kontrakt med Regionen, som behandler de tungeste borgere, hvor det bl.a. kan være nødvendigt med narkose. Den kommunale Tandplejen forestår eftersyn mm., hvor det er muligt. </t>
  </si>
  <si>
    <t>Kontaktperson og ledsageordning</t>
  </si>
  <si>
    <t>Merudgifter ifm. deltagelse i PHD-forskningsprojekt i samarbejde med Esbejrg kommune og Syddansk Universitet, hvor omdrejningspunktet er kompetenceløft på demensområdet , 0,7 mio. kr.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</si>
</sst>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0.0"/>
  </numFmts>
  <fonts count="28" x14ac:knownFonts="1">
    <font>
      <sz val="10"/>
      <name val="Arial"/>
    </font>
    <font>
      <sz val="10"/>
      <name val="Arial"/>
      <family val="2"/>
    </font>
    <font>
      <b/>
      <sz val="12"/>
      <name val="Arial"/>
      <family val="2"/>
    </font>
    <font>
      <sz val="12"/>
      <name val="Arial"/>
      <family val="2"/>
    </font>
    <font>
      <sz val="11"/>
      <name val="Arial"/>
      <family val="2"/>
    </font>
    <font>
      <sz val="10"/>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i/>
      <sz val="11"/>
      <color rgb="FF7F7F7F"/>
      <name val="Calibri"/>
      <family val="2"/>
      <scheme val="minor"/>
    </font>
    <font>
      <sz val="11"/>
      <color rgb="FF006100"/>
      <name val="Calibri"/>
      <family val="2"/>
      <scheme val="minor"/>
    </font>
    <font>
      <sz val="11"/>
      <color rgb="FF3F3F76"/>
      <name val="Calibri"/>
      <family val="2"/>
      <scheme val="minor"/>
    </font>
    <font>
      <b/>
      <sz val="11"/>
      <color theme="0"/>
      <name val="Calibri"/>
      <family val="2"/>
      <scheme val="minor"/>
    </font>
    <font>
      <sz val="11"/>
      <color rgb="FF9C6500"/>
      <name val="Calibri"/>
      <family val="2"/>
      <scheme val="minor"/>
    </font>
    <font>
      <b/>
      <sz val="11"/>
      <color rgb="FF3F3F3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sz val="18"/>
      <color theme="3"/>
      <name val="Cambria"/>
      <family val="2"/>
      <scheme val="major"/>
    </font>
    <font>
      <b/>
      <sz val="11"/>
      <color theme="1"/>
      <name val="Calibri"/>
      <family val="2"/>
      <scheme val="minor"/>
    </font>
    <font>
      <sz val="11"/>
      <color rgb="FF9C0006"/>
      <name val="Calibri"/>
      <family val="2"/>
      <scheme val="minor"/>
    </font>
    <font>
      <b/>
      <sz val="11"/>
      <name val="Arial"/>
      <family val="2"/>
    </font>
    <font>
      <b/>
      <sz val="14"/>
      <color theme="0"/>
      <name val="Arial"/>
      <family val="2"/>
    </font>
    <font>
      <b/>
      <sz val="10"/>
      <color theme="0"/>
      <name val="Arial"/>
      <family val="2"/>
    </font>
    <font>
      <i/>
      <sz val="11"/>
      <name val="Arial"/>
      <family val="2"/>
    </font>
    <font>
      <i/>
      <sz val="11"/>
      <color theme="1"/>
      <name val="Arial"/>
      <family val="2"/>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CC"/>
      </patternFill>
    </fill>
    <fill>
      <patternFill patternType="solid">
        <fgColor rgb="FFF2F2F2"/>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C6EFCE"/>
      </patternFill>
    </fill>
    <fill>
      <patternFill patternType="solid">
        <fgColor rgb="FFFFCC99"/>
      </patternFill>
    </fill>
    <fill>
      <patternFill patternType="solid">
        <fgColor rgb="FFA5A5A5"/>
      </patternFill>
    </fill>
    <fill>
      <patternFill patternType="solid">
        <fgColor rgb="FFFFEB9C"/>
      </patternFill>
    </fill>
    <fill>
      <patternFill patternType="solid">
        <fgColor rgb="FFFFC7CE"/>
      </patternFill>
    </fill>
    <fill>
      <patternFill patternType="solid">
        <fgColor rgb="FFD9E2F3"/>
        <bgColor indexed="64"/>
      </patternFill>
    </fill>
    <fill>
      <patternFill patternType="solid">
        <fgColor rgb="FF004165"/>
        <bgColor indexed="64"/>
      </patternFill>
    </fill>
    <fill>
      <patternFill patternType="solid">
        <fgColor theme="3" tint="0.39997558519241921"/>
        <bgColor indexed="64"/>
      </patternFill>
    </fill>
  </fills>
  <borders count="49">
    <border>
      <left/>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ck">
        <color indexed="64"/>
      </left>
      <right style="thick">
        <color indexed="64"/>
      </right>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style="thin">
        <color indexed="64"/>
      </top>
      <bottom style="thick">
        <color indexed="64"/>
      </bottom>
      <diagonal/>
    </border>
    <border>
      <left style="thin">
        <color indexed="64"/>
      </left>
      <right style="thick">
        <color indexed="64"/>
      </right>
      <top style="thin">
        <color indexed="64"/>
      </top>
      <bottom/>
      <diagonal/>
    </border>
    <border>
      <left style="thick">
        <color indexed="64"/>
      </left>
      <right style="thick">
        <color indexed="64"/>
      </right>
      <top style="thick">
        <color indexed="64"/>
      </top>
      <bottom/>
      <diagonal/>
    </border>
    <border>
      <left style="thick">
        <color indexed="64"/>
      </left>
      <right/>
      <top style="thin">
        <color indexed="64"/>
      </top>
      <bottom/>
      <diagonal/>
    </border>
    <border>
      <left style="thick">
        <color indexed="64"/>
      </left>
      <right style="thick">
        <color indexed="64"/>
      </right>
      <top/>
      <bottom style="thin">
        <color theme="4" tint="0.59999389629810485"/>
      </bottom>
      <diagonal/>
    </border>
    <border>
      <left style="thin">
        <color indexed="64"/>
      </left>
      <right style="thin">
        <color indexed="64"/>
      </right>
      <top/>
      <bottom style="thin">
        <color theme="4" tint="0.59999389629810485"/>
      </bottom>
      <diagonal/>
    </border>
    <border>
      <left style="thin">
        <color indexed="64"/>
      </left>
      <right/>
      <top/>
      <bottom style="thin">
        <color theme="4" tint="0.59999389629810485"/>
      </bottom>
      <diagonal/>
    </border>
    <border>
      <left style="thin">
        <color indexed="64"/>
      </left>
      <right style="thin">
        <color indexed="64"/>
      </right>
      <top style="thin">
        <color theme="4" tint="0.59999389629810485"/>
      </top>
      <bottom style="thin">
        <color theme="4" tint="0.59999389629810485"/>
      </bottom>
      <diagonal/>
    </border>
    <border>
      <left style="thin">
        <color indexed="64"/>
      </left>
      <right/>
      <top style="thin">
        <color theme="4" tint="0.59999389629810485"/>
      </top>
      <bottom style="thin">
        <color theme="4" tint="0.59999389629810485"/>
      </bottom>
      <diagonal/>
    </border>
    <border>
      <left style="thick">
        <color indexed="64"/>
      </left>
      <right style="thick">
        <color indexed="64"/>
      </right>
      <top style="thin">
        <color theme="4" tint="0.59999389629810485"/>
      </top>
      <bottom style="thin">
        <color theme="4" tint="0.59999389629810485"/>
      </bottom>
      <diagonal/>
    </border>
    <border>
      <left/>
      <right style="thin">
        <color indexed="64"/>
      </right>
      <top style="thin">
        <color theme="4" tint="0.59999389629810485"/>
      </top>
      <bottom style="thin">
        <color theme="4" tint="0.59999389629810485"/>
      </bottom>
      <diagonal/>
    </border>
    <border>
      <left/>
      <right style="thin">
        <color indexed="64"/>
      </right>
      <top/>
      <bottom style="thin">
        <color theme="4" tint="0.59999389629810485"/>
      </bottom>
      <diagonal/>
    </border>
    <border>
      <left style="thin">
        <color indexed="64"/>
      </left>
      <right style="thin">
        <color indexed="64"/>
      </right>
      <top style="thin">
        <color indexed="64"/>
      </top>
      <bottom style="thin">
        <color theme="4" tint="0.59999389629810485"/>
      </bottom>
      <diagonal/>
    </border>
  </borders>
  <cellStyleXfs count="59">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6" fillId="20" borderId="10" applyNumberFormat="0" applyFont="0" applyAlignment="0" applyProtection="0"/>
    <xf numFmtId="0" fontId="9" fillId="21" borderId="11" applyNumberFormat="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10" fillId="0" borderId="0" applyNumberFormat="0" applyFill="0" applyBorder="0" applyAlignment="0" applyProtection="0"/>
    <xf numFmtId="0" fontId="11" fillId="28" borderId="0" applyNumberFormat="0" applyBorder="0" applyAlignment="0" applyProtection="0"/>
    <xf numFmtId="0" fontId="12" fillId="29" borderId="11" applyNumberFormat="0" applyAlignment="0" applyProtection="0"/>
    <xf numFmtId="164" fontId="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3" fillId="30" borderId="12" applyNumberFormat="0" applyAlignment="0" applyProtection="0"/>
    <xf numFmtId="0" fontId="14" fillId="31" borderId="0" applyNumberFormat="0" applyBorder="0" applyAlignment="0" applyProtection="0"/>
    <xf numFmtId="0" fontId="1" fillId="0" borderId="0"/>
    <xf numFmtId="0" fontId="6" fillId="0" borderId="0"/>
    <xf numFmtId="0" fontId="5" fillId="0" borderId="0"/>
    <xf numFmtId="0" fontId="15" fillId="21" borderId="13" applyNumberFormat="0" applyAlignment="0" applyProtection="0"/>
    <xf numFmtId="0" fontId="16" fillId="0" borderId="14" applyNumberFormat="0" applyFill="0" applyAlignment="0" applyProtection="0"/>
    <xf numFmtId="0" fontId="17" fillId="0" borderId="15" applyNumberFormat="0" applyFill="0" applyAlignment="0" applyProtection="0"/>
    <xf numFmtId="0" fontId="18" fillId="0" borderId="16" applyNumberFormat="0" applyFill="0" applyAlignment="0" applyProtection="0"/>
    <xf numFmtId="0" fontId="18" fillId="0" borderId="0" applyNumberFormat="0" applyFill="0" applyBorder="0" applyAlignment="0" applyProtection="0"/>
    <xf numFmtId="0" fontId="19" fillId="0" borderId="17" applyNumberFormat="0" applyFill="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32" borderId="0" applyNumberFormat="0" applyBorder="0" applyAlignment="0" applyProtection="0"/>
  </cellStyleXfs>
  <cellXfs count="101">
    <xf numFmtId="0" fontId="0" fillId="0" borderId="0" xfId="0"/>
    <xf numFmtId="0" fontId="0" fillId="0" borderId="0" xfId="0" applyAlignment="1">
      <alignment horizontal="center"/>
    </xf>
    <xf numFmtId="165" fontId="0" fillId="0" borderId="0" xfId="0" applyNumberFormat="1"/>
    <xf numFmtId="0" fontId="1" fillId="0" borderId="0" xfId="0" applyFont="1"/>
    <xf numFmtId="0" fontId="3" fillId="0" borderId="0" xfId="0" applyFont="1"/>
    <xf numFmtId="0" fontId="4" fillId="0" borderId="0" xfId="0" applyFont="1" applyBorder="1" applyAlignment="1">
      <alignment horizontal="left" vertical="center" wrapText="1"/>
    </xf>
    <xf numFmtId="3" fontId="4" fillId="0" borderId="21" xfId="0" applyNumberFormat="1" applyFont="1" applyBorder="1" applyAlignment="1">
      <alignment horizontal="center" vertical="center"/>
    </xf>
    <xf numFmtId="3" fontId="4" fillId="0" borderId="4" xfId="0" applyNumberFormat="1" applyFont="1" applyBorder="1" applyAlignment="1">
      <alignment horizontal="center" vertical="center"/>
    </xf>
    <xf numFmtId="165" fontId="25" fillId="34" borderId="5" xfId="0" quotePrefix="1" applyNumberFormat="1" applyFont="1" applyFill="1" applyBorder="1" applyAlignment="1">
      <alignment horizontal="center" vertical="center" wrapText="1"/>
    </xf>
    <xf numFmtId="3" fontId="0" fillId="0" borderId="0" xfId="0" applyNumberFormat="1"/>
    <xf numFmtId="3" fontId="4" fillId="0" borderId="7" xfId="0" applyNumberFormat="1" applyFont="1" applyBorder="1" applyAlignment="1">
      <alignment horizontal="center" vertical="center"/>
    </xf>
    <xf numFmtId="0" fontId="4" fillId="0" borderId="7" xfId="0" applyFont="1" applyBorder="1" applyAlignment="1">
      <alignment horizontal="left" vertical="center" wrapText="1"/>
    </xf>
    <xf numFmtId="0" fontId="4" fillId="0" borderId="19" xfId="0" applyFont="1" applyBorder="1" applyAlignment="1">
      <alignment horizontal="left" vertical="center" wrapText="1"/>
    </xf>
    <xf numFmtId="4" fontId="4" fillId="0" borderId="2" xfId="0" applyNumberFormat="1" applyFont="1" applyBorder="1" applyAlignment="1">
      <alignment horizontal="right" vertical="center" wrapText="1"/>
    </xf>
    <xf numFmtId="4" fontId="4" fillId="0" borderId="21" xfId="0" applyNumberFormat="1" applyFont="1" applyBorder="1" applyAlignment="1">
      <alignment horizontal="right" vertical="center" wrapText="1"/>
    </xf>
    <xf numFmtId="4" fontId="4" fillId="0" borderId="20" xfId="0" applyNumberFormat="1" applyFont="1" applyBorder="1" applyAlignment="1">
      <alignment horizontal="right" vertical="center" wrapText="1"/>
    </xf>
    <xf numFmtId="165" fontId="4" fillId="0" borderId="2" xfId="0" applyNumberFormat="1" applyFont="1" applyBorder="1" applyAlignment="1">
      <alignment horizontal="right" vertical="center" wrapText="1"/>
    </xf>
    <xf numFmtId="165" fontId="4" fillId="0" borderId="7" xfId="0" applyNumberFormat="1" applyFont="1" applyBorder="1" applyAlignment="1">
      <alignment horizontal="right" vertical="center" wrapText="1"/>
    </xf>
    <xf numFmtId="165" fontId="2" fillId="0" borderId="22" xfId="0" applyNumberFormat="1" applyFont="1" applyBorder="1" applyAlignment="1">
      <alignment vertical="center"/>
    </xf>
    <xf numFmtId="165" fontId="4" fillId="0" borderId="3" xfId="0" applyNumberFormat="1" applyFont="1" applyBorder="1" applyAlignment="1">
      <alignment horizontal="right" vertical="center" wrapText="1"/>
    </xf>
    <xf numFmtId="0" fontId="23" fillId="35" borderId="27" xfId="49" applyFont="1" applyFill="1" applyBorder="1" applyAlignment="1">
      <alignment vertical="center" wrapText="1"/>
    </xf>
    <xf numFmtId="165" fontId="4" fillId="35" borderId="4" xfId="0" applyNumberFormat="1" applyFont="1" applyFill="1" applyBorder="1" applyAlignment="1">
      <alignment horizontal="right" vertical="center" wrapText="1"/>
    </xf>
    <xf numFmtId="165" fontId="4" fillId="35" borderId="6" xfId="0" applyNumberFormat="1" applyFont="1" applyFill="1" applyBorder="1" applyAlignment="1">
      <alignment horizontal="right" vertical="center" wrapText="1"/>
    </xf>
    <xf numFmtId="0" fontId="4" fillId="0" borderId="30" xfId="49" applyFont="1" applyBorder="1" applyAlignment="1">
      <alignment vertical="center" wrapText="1"/>
    </xf>
    <xf numFmtId="0" fontId="23" fillId="35" borderId="30" xfId="49" applyFont="1" applyFill="1" applyBorder="1" applyAlignment="1">
      <alignment vertical="center" wrapText="1"/>
    </xf>
    <xf numFmtId="4" fontId="4" fillId="35" borderId="3" xfId="0" applyNumberFormat="1" applyFont="1" applyFill="1" applyBorder="1" applyAlignment="1">
      <alignment horizontal="right" vertical="center" wrapText="1"/>
    </xf>
    <xf numFmtId="165" fontId="4" fillId="0" borderId="2" xfId="0" applyNumberFormat="1" applyFont="1" applyFill="1" applyBorder="1" applyAlignment="1">
      <alignment horizontal="right" vertical="center" wrapText="1"/>
    </xf>
    <xf numFmtId="165" fontId="4" fillId="0" borderId="7" xfId="0" applyNumberFormat="1" applyFont="1" applyFill="1" applyBorder="1" applyAlignment="1">
      <alignment horizontal="right" vertical="center" wrapText="1"/>
    </xf>
    <xf numFmtId="4" fontId="4" fillId="35"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0" fontId="26" fillId="0" borderId="27" xfId="49" applyFont="1" applyBorder="1" applyAlignment="1">
      <alignment vertical="center" wrapText="1"/>
    </xf>
    <xf numFmtId="0" fontId="26" fillId="0" borderId="28" xfId="49" applyFont="1" applyBorder="1" applyAlignment="1">
      <alignment vertical="center" wrapText="1"/>
    </xf>
    <xf numFmtId="0" fontId="26" fillId="0" borderId="28" xfId="49" applyFont="1" applyBorder="1" applyAlignment="1">
      <alignment vertical="top" wrapText="1"/>
    </xf>
    <xf numFmtId="0" fontId="26" fillId="0" borderId="29" xfId="49" applyFont="1" applyBorder="1" applyAlignment="1">
      <alignment vertical="center" wrapText="1"/>
    </xf>
    <xf numFmtId="0" fontId="27" fillId="0" borderId="29" xfId="49" applyFont="1" applyBorder="1" applyAlignment="1">
      <alignment wrapText="1"/>
    </xf>
    <xf numFmtId="0" fontId="27" fillId="0" borderId="29" xfId="49" applyFont="1" applyBorder="1" applyAlignment="1">
      <alignment vertical="center" wrapText="1"/>
    </xf>
    <xf numFmtId="165" fontId="2" fillId="0" borderId="23" xfId="0" applyNumberFormat="1" applyFont="1" applyBorder="1" applyAlignment="1">
      <alignment vertical="center"/>
    </xf>
    <xf numFmtId="165" fontId="4" fillId="0" borderId="32" xfId="0" applyNumberFormat="1" applyFont="1" applyBorder="1" applyAlignment="1">
      <alignment horizontal="right" vertical="center" wrapText="1"/>
    </xf>
    <xf numFmtId="165" fontId="2" fillId="0" borderId="36" xfId="0" applyNumberFormat="1" applyFont="1" applyBorder="1" applyAlignment="1">
      <alignment vertical="center"/>
    </xf>
    <xf numFmtId="165" fontId="4" fillId="0" borderId="3" xfId="0" applyNumberFormat="1" applyFont="1" applyFill="1" applyBorder="1" applyAlignment="1">
      <alignment horizontal="right" vertical="center" wrapText="1"/>
    </xf>
    <xf numFmtId="165" fontId="4" fillId="0" borderId="1" xfId="0" applyNumberFormat="1" applyFont="1" applyBorder="1" applyAlignment="1">
      <alignment vertical="center"/>
    </xf>
    <xf numFmtId="165" fontId="4" fillId="0" borderId="3" xfId="0" applyNumberFormat="1" applyFont="1" applyBorder="1" applyAlignment="1">
      <alignment vertical="center"/>
    </xf>
    <xf numFmtId="4" fontId="4" fillId="35" borderId="7" xfId="0" applyNumberFormat="1" applyFont="1" applyFill="1" applyBorder="1" applyAlignment="1">
      <alignment horizontal="right" vertical="center" wrapText="1"/>
    </xf>
    <xf numFmtId="4" fontId="4" fillId="0" borderId="19" xfId="0" applyNumberFormat="1" applyFont="1" applyBorder="1" applyAlignment="1">
      <alignment horizontal="right" vertical="center" wrapText="1"/>
    </xf>
    <xf numFmtId="3" fontId="4" fillId="0" borderId="19" xfId="0" applyNumberFormat="1" applyFont="1" applyBorder="1" applyAlignment="1">
      <alignment horizontal="center" vertical="center"/>
    </xf>
    <xf numFmtId="3" fontId="4" fillId="0" borderId="6" xfId="0" applyNumberFormat="1" applyFont="1" applyBorder="1" applyAlignment="1">
      <alignment horizontal="center" vertical="center"/>
    </xf>
    <xf numFmtId="165" fontId="25" fillId="34" borderId="38" xfId="0" quotePrefix="1" applyNumberFormat="1" applyFont="1" applyFill="1" applyBorder="1" applyAlignment="1">
      <alignment horizontal="center" vertical="center" wrapText="1"/>
    </xf>
    <xf numFmtId="165" fontId="4" fillId="0" borderId="32" xfId="0" applyNumberFormat="1" applyFont="1" applyFill="1" applyBorder="1" applyAlignment="1">
      <alignment horizontal="right" vertical="center" wrapText="1"/>
    </xf>
    <xf numFmtId="4" fontId="4" fillId="0" borderId="33" xfId="0" applyNumberFormat="1" applyFont="1" applyBorder="1" applyAlignment="1">
      <alignment horizontal="right" vertical="center" wrapText="1"/>
    </xf>
    <xf numFmtId="165" fontId="4" fillId="0" borderId="34" xfId="0" applyNumberFormat="1" applyFont="1" applyBorder="1" applyAlignment="1">
      <alignment vertical="center"/>
    </xf>
    <xf numFmtId="165" fontId="4" fillId="0" borderId="33" xfId="0" applyNumberFormat="1" applyFont="1" applyBorder="1" applyAlignment="1">
      <alignment vertical="center"/>
    </xf>
    <xf numFmtId="165" fontId="23" fillId="35" borderId="35" xfId="0" applyNumberFormat="1" applyFont="1" applyFill="1" applyBorder="1" applyAlignment="1">
      <alignment horizontal="right" vertical="center" wrapText="1"/>
    </xf>
    <xf numFmtId="165" fontId="23" fillId="35" borderId="32" xfId="0" applyNumberFormat="1" applyFont="1" applyFill="1" applyBorder="1" applyAlignment="1">
      <alignment horizontal="right" vertical="center" wrapText="1"/>
    </xf>
    <xf numFmtId="165" fontId="4" fillId="35" borderId="3" xfId="0" applyNumberFormat="1" applyFont="1" applyFill="1" applyBorder="1" applyAlignment="1">
      <alignment horizontal="right" vertical="center" wrapText="1"/>
    </xf>
    <xf numFmtId="165" fontId="4" fillId="33" borderId="2" xfId="0" applyNumberFormat="1" applyFont="1" applyFill="1" applyBorder="1" applyAlignment="1">
      <alignment horizontal="right" vertical="center" wrapText="1"/>
    </xf>
    <xf numFmtId="0" fontId="4" fillId="33" borderId="30" xfId="49" applyFont="1" applyFill="1" applyBorder="1" applyAlignment="1">
      <alignment vertical="center" wrapText="1"/>
    </xf>
    <xf numFmtId="165" fontId="4" fillId="33" borderId="7" xfId="0" applyNumberFormat="1" applyFont="1" applyFill="1" applyBorder="1" applyAlignment="1">
      <alignment horizontal="right" vertical="center" wrapText="1"/>
    </xf>
    <xf numFmtId="165" fontId="23" fillId="33" borderId="32" xfId="0" applyNumberFormat="1" applyFont="1" applyFill="1" applyBorder="1" applyAlignment="1">
      <alignment horizontal="right" vertical="center" wrapText="1"/>
    </xf>
    <xf numFmtId="165" fontId="4" fillId="33" borderId="3" xfId="0" applyNumberFormat="1" applyFont="1" applyFill="1" applyBorder="1" applyAlignment="1">
      <alignment horizontal="right" vertical="center" wrapText="1"/>
    </xf>
    <xf numFmtId="0" fontId="4" fillId="33" borderId="2" xfId="49" applyFont="1" applyFill="1" applyBorder="1" applyAlignment="1">
      <alignment vertical="center" wrapText="1"/>
    </xf>
    <xf numFmtId="166" fontId="4" fillId="33" borderId="30" xfId="49" applyNumberFormat="1" applyFont="1" applyFill="1" applyBorder="1" applyAlignment="1">
      <alignment vertical="center" wrapText="1"/>
    </xf>
    <xf numFmtId="0" fontId="4" fillId="33" borderId="31" xfId="49" applyFont="1" applyFill="1" applyBorder="1" applyAlignment="1">
      <alignment vertical="center" wrapText="1"/>
    </xf>
    <xf numFmtId="165" fontId="4" fillId="33" borderId="32" xfId="0" applyNumberFormat="1" applyFont="1" applyFill="1" applyBorder="1" applyAlignment="1">
      <alignment horizontal="right" vertical="center" wrapText="1"/>
    </xf>
    <xf numFmtId="0" fontId="26" fillId="0" borderId="48" xfId="49" applyFont="1" applyBorder="1" applyAlignment="1">
      <alignment vertical="center" wrapText="1"/>
    </xf>
    <xf numFmtId="4" fontId="4" fillId="0" borderId="41" xfId="0" applyNumberFormat="1" applyFont="1" applyFill="1" applyBorder="1" applyAlignment="1">
      <alignment horizontal="right" vertical="center" wrapText="1"/>
    </xf>
    <xf numFmtId="165" fontId="4" fillId="0" borderId="42" xfId="0" applyNumberFormat="1" applyFont="1" applyFill="1" applyBorder="1" applyAlignment="1">
      <alignment horizontal="right" vertical="center" wrapText="1"/>
    </xf>
    <xf numFmtId="165" fontId="4" fillId="0" borderId="40" xfId="0" applyNumberFormat="1" applyFont="1" applyFill="1" applyBorder="1" applyAlignment="1">
      <alignment horizontal="right" vertical="center" wrapText="1"/>
    </xf>
    <xf numFmtId="165" fontId="4" fillId="0" borderId="47" xfId="0" applyNumberFormat="1" applyFont="1" applyFill="1" applyBorder="1" applyAlignment="1">
      <alignment horizontal="right" vertical="center" wrapText="1"/>
    </xf>
    <xf numFmtId="0" fontId="26" fillId="0" borderId="43" xfId="49" applyFont="1" applyBorder="1" applyAlignment="1">
      <alignment vertical="top" wrapText="1"/>
    </xf>
    <xf numFmtId="4" fontId="4" fillId="0" borderId="43" xfId="0" applyNumberFormat="1" applyFont="1" applyFill="1" applyBorder="1" applyAlignment="1">
      <alignment horizontal="right" vertical="center" wrapText="1"/>
    </xf>
    <xf numFmtId="165" fontId="4" fillId="0" borderId="44" xfId="0" applyNumberFormat="1" applyFont="1" applyFill="1" applyBorder="1" applyAlignment="1">
      <alignment horizontal="right" vertical="center" wrapText="1"/>
    </xf>
    <xf numFmtId="165" fontId="4" fillId="0" borderId="45" xfId="0" applyNumberFormat="1" applyFont="1" applyFill="1" applyBorder="1" applyAlignment="1">
      <alignment horizontal="right" vertical="center" wrapText="1"/>
    </xf>
    <xf numFmtId="165" fontId="4" fillId="0" borderId="46" xfId="0" applyNumberFormat="1" applyFont="1" applyFill="1" applyBorder="1" applyAlignment="1">
      <alignment horizontal="right" vertical="center" wrapText="1"/>
    </xf>
    <xf numFmtId="0" fontId="26" fillId="0" borderId="43" xfId="49" applyFont="1" applyBorder="1" applyAlignment="1">
      <alignment vertical="center" wrapText="1"/>
    </xf>
    <xf numFmtId="4" fontId="0" fillId="0" borderId="0" xfId="0" applyNumberFormat="1"/>
    <xf numFmtId="4" fontId="23" fillId="35" borderId="3" xfId="0" applyNumberFormat="1" applyFont="1" applyFill="1" applyBorder="1" applyAlignment="1">
      <alignment horizontal="right" vertical="center" wrapText="1"/>
    </xf>
    <xf numFmtId="4" fontId="23" fillId="35" borderId="2" xfId="0" applyNumberFormat="1" applyFont="1" applyFill="1" applyBorder="1" applyAlignment="1">
      <alignment horizontal="right" vertical="center" wrapText="1"/>
    </xf>
    <xf numFmtId="4" fontId="23" fillId="35" borderId="7" xfId="0" applyNumberFormat="1" applyFont="1" applyFill="1" applyBorder="1" applyAlignment="1">
      <alignment horizontal="right" vertical="center" wrapText="1"/>
    </xf>
    <xf numFmtId="165" fontId="23" fillId="35" borderId="3" xfId="0" applyNumberFormat="1" applyFont="1" applyFill="1" applyBorder="1" applyAlignment="1">
      <alignment horizontal="righ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20" xfId="0" applyFont="1" applyBorder="1" applyAlignment="1">
      <alignment horizontal="left" vertical="center" wrapText="1"/>
    </xf>
    <xf numFmtId="0" fontId="4" fillId="0" borderId="1" xfId="0" applyFont="1" applyBorder="1" applyAlignment="1">
      <alignment horizontal="left" vertical="center" wrapText="1"/>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4" fillId="34" borderId="8" xfId="0" applyFont="1" applyFill="1" applyBorder="1" applyAlignment="1">
      <alignment horizontal="center" vertical="center"/>
    </xf>
    <xf numFmtId="0" fontId="24" fillId="34" borderId="9" xfId="0" applyFont="1" applyFill="1" applyBorder="1" applyAlignment="1">
      <alignment horizontal="center" vertical="center"/>
    </xf>
    <xf numFmtId="0" fontId="24" fillId="34" borderId="1" xfId="0" applyFont="1" applyFill="1" applyBorder="1" applyAlignment="1">
      <alignment horizontal="center" vertical="center"/>
    </xf>
    <xf numFmtId="0" fontId="24" fillId="34" borderId="6" xfId="0" applyFont="1" applyFill="1" applyBorder="1" applyAlignment="1">
      <alignment horizontal="left" wrapText="1"/>
    </xf>
    <xf numFmtId="0" fontId="24" fillId="34" borderId="26" xfId="0" applyFont="1" applyFill="1" applyBorder="1" applyAlignment="1">
      <alignment horizontal="left" wrapText="1"/>
    </xf>
    <xf numFmtId="0" fontId="24" fillId="34" borderId="7" xfId="0" applyFont="1" applyFill="1" applyBorder="1" applyAlignment="1">
      <alignment horizontal="left" wrapText="1"/>
    </xf>
    <xf numFmtId="0" fontId="24" fillId="34" borderId="0" xfId="0" applyFont="1" applyFill="1" applyBorder="1" applyAlignment="1">
      <alignment horizontal="left" wrapText="1"/>
    </xf>
    <xf numFmtId="165" fontId="25" fillId="34" borderId="5" xfId="0" quotePrefix="1" applyNumberFormat="1" applyFont="1" applyFill="1" applyBorder="1" applyAlignment="1">
      <alignment horizontal="center" vertical="center" wrapText="1"/>
    </xf>
    <xf numFmtId="165" fontId="25" fillId="34" borderId="20" xfId="0" quotePrefix="1" applyNumberFormat="1" applyFont="1" applyFill="1" applyBorder="1" applyAlignment="1">
      <alignment horizontal="center" vertical="center" wrapText="1"/>
    </xf>
    <xf numFmtId="165" fontId="25" fillId="34" borderId="4" xfId="0" quotePrefix="1" applyNumberFormat="1" applyFont="1" applyFill="1" applyBorder="1" applyAlignment="1">
      <alignment horizontal="center" vertical="center" wrapText="1"/>
    </xf>
    <xf numFmtId="165" fontId="25" fillId="34" borderId="21" xfId="0" quotePrefix="1" applyNumberFormat="1" applyFont="1" applyFill="1" applyBorder="1" applyAlignment="1">
      <alignment horizontal="center" vertical="center" wrapText="1"/>
    </xf>
    <xf numFmtId="165" fontId="25" fillId="34" borderId="37" xfId="0" quotePrefix="1" applyNumberFormat="1" applyFont="1" applyFill="1" applyBorder="1" applyAlignment="1">
      <alignment horizontal="center" vertical="center" wrapText="1"/>
    </xf>
    <xf numFmtId="165" fontId="25" fillId="34" borderId="19" xfId="0" quotePrefix="1" applyNumberFormat="1" applyFont="1" applyFill="1" applyBorder="1" applyAlignment="1">
      <alignment horizontal="center" vertical="center" wrapText="1"/>
    </xf>
    <xf numFmtId="165" fontId="25" fillId="34" borderId="39" xfId="0" quotePrefix="1" applyNumberFormat="1" applyFont="1" applyFill="1" applyBorder="1" applyAlignment="1">
      <alignment horizontal="center" vertical="center" wrapText="1"/>
    </xf>
    <xf numFmtId="165" fontId="25" fillId="34" borderId="1" xfId="0" quotePrefix="1" applyNumberFormat="1" applyFont="1" applyFill="1" applyBorder="1" applyAlignment="1">
      <alignment horizontal="center" vertical="center" wrapText="1"/>
    </xf>
  </cellXfs>
  <cellStyles count="59">
    <cellStyle name="20 % - Farve1" xfId="1" builtinId="30" customBuiltin="1"/>
    <cellStyle name="20 % - Farve2" xfId="2" builtinId="34" customBuiltin="1"/>
    <cellStyle name="20 % - Farve3" xfId="3" builtinId="38" customBuiltin="1"/>
    <cellStyle name="20 % - Farve4" xfId="4" builtinId="42" customBuiltin="1"/>
    <cellStyle name="20 % - Farve5" xfId="5" builtinId="46" customBuiltin="1"/>
    <cellStyle name="20 % - Farve6" xfId="6" builtinId="50" customBuiltin="1"/>
    <cellStyle name="40 % - Farve1" xfId="7" builtinId="31" customBuiltin="1"/>
    <cellStyle name="40 % - Farve2" xfId="8" builtinId="35" customBuiltin="1"/>
    <cellStyle name="40 % - Farve3" xfId="9" builtinId="39" customBuiltin="1"/>
    <cellStyle name="40 % - Farve4" xfId="10" builtinId="43" customBuiltin="1"/>
    <cellStyle name="40 % - Farve5" xfId="11" builtinId="47" customBuiltin="1"/>
    <cellStyle name="40 % - Farve6" xfId="12" builtinId="51" customBuiltin="1"/>
    <cellStyle name="60 % - Farve1" xfId="13" builtinId="32" customBuiltin="1"/>
    <cellStyle name="60 % - Farve2" xfId="14" builtinId="36" customBuiltin="1"/>
    <cellStyle name="60 % - Farve3" xfId="15" builtinId="40" customBuiltin="1"/>
    <cellStyle name="60 % - Farve4" xfId="16" builtinId="44" customBuiltin="1"/>
    <cellStyle name="60 % - Farve5" xfId="17" builtinId="48" customBuiltin="1"/>
    <cellStyle name="60 % - Farve6" xfId="18" builtinId="52" customBuiltin="1"/>
    <cellStyle name="Advarselstekst" xfId="19" builtinId="11" customBuiltin="1"/>
    <cellStyle name="Bemærk! 2" xfId="20"/>
    <cellStyle name="Beregning" xfId="21" builtinId="22" customBuiltin="1"/>
    <cellStyle name="Farve1" xfId="22" builtinId="29" customBuiltin="1"/>
    <cellStyle name="Farve2" xfId="23" builtinId="33" customBuiltin="1"/>
    <cellStyle name="Farve3" xfId="24" builtinId="37" customBuiltin="1"/>
    <cellStyle name="Farve4" xfId="25" builtinId="41" customBuiltin="1"/>
    <cellStyle name="Farve5" xfId="26" builtinId="45" customBuiltin="1"/>
    <cellStyle name="Farve6" xfId="27" builtinId="49" customBuiltin="1"/>
    <cellStyle name="Forklarende tekst" xfId="28" builtinId="53" customBuiltin="1"/>
    <cellStyle name="God" xfId="29" builtinId="26" customBuiltin="1"/>
    <cellStyle name="Input" xfId="30" builtinId="20" customBuiltin="1"/>
    <cellStyle name="Komma 2" xfId="31"/>
    <cellStyle name="Komma 2 2" xfId="32"/>
    <cellStyle name="Komma 2 2 2" xfId="33"/>
    <cellStyle name="Komma 2 2 2 2" xfId="34"/>
    <cellStyle name="Komma 2 2 2 2 2" xfId="35"/>
    <cellStyle name="Komma 2 2 2 2 3" xfId="36"/>
    <cellStyle name="Komma 2 2 2 3" xfId="37"/>
    <cellStyle name="Komma 2 2 2 4" xfId="38"/>
    <cellStyle name="Komma 2 3" xfId="39"/>
    <cellStyle name="Komma 2 3 2" xfId="40"/>
    <cellStyle name="Komma 2 3 2 2" xfId="41"/>
    <cellStyle name="Komma 2 3 2 3" xfId="42"/>
    <cellStyle name="Komma 2 3 3" xfId="43"/>
    <cellStyle name="Komma 2 3 4" xfId="44"/>
    <cellStyle name="Kontrollér celle" xfId="45" builtinId="23" customBuiltin="1"/>
    <cellStyle name="Neutral" xfId="46" builtinId="28" customBuiltin="1"/>
    <cellStyle name="Normal" xfId="0" builtinId="0"/>
    <cellStyle name="Normal 2" xfId="47"/>
    <cellStyle name="Normal 3" xfId="48"/>
    <cellStyle name="Normal 4" xfId="49"/>
    <cellStyle name="Output" xfId="50" builtinId="21" customBuiltin="1"/>
    <cellStyle name="Overskrift 1" xfId="51" builtinId="16" customBuiltin="1"/>
    <cellStyle name="Overskrift 2" xfId="52" builtinId="17" customBuiltin="1"/>
    <cellStyle name="Overskrift 3" xfId="53" builtinId="18" customBuiltin="1"/>
    <cellStyle name="Overskrift 4" xfId="54" builtinId="19" customBuiltin="1"/>
    <cellStyle name="Sammenkædet celle" xfId="55" builtinId="24" customBuiltin="1"/>
    <cellStyle name="Titel 2" xfId="56"/>
    <cellStyle name="Total" xfId="57" builtinId="25" customBuiltin="1"/>
    <cellStyle name="Ugyldig" xfId="58" builtinId="27" customBuiltin="1"/>
  </cellStyles>
  <dxfs count="0"/>
  <tableStyles count="0" defaultTableStyle="TableStyleMedium2" defaultPivotStyle="PivotStyleLight16"/>
  <colors>
    <mruColors>
      <color rgb="FFD9E2F3"/>
      <color rgb="FF004165"/>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6</xdr:col>
      <xdr:colOff>857250</xdr:colOff>
      <xdr:row>49</xdr:row>
      <xdr:rowOff>0</xdr:rowOff>
    </xdr:from>
    <xdr:to>
      <xdr:col>6</xdr:col>
      <xdr:colOff>942975</xdr:colOff>
      <xdr:row>52</xdr:row>
      <xdr:rowOff>76200</xdr:rowOff>
    </xdr:to>
    <xdr:sp macro="" textlink="">
      <xdr:nvSpPr>
        <xdr:cNvPr id="2" name="Text Box 2"/>
        <xdr:cNvSpPr txBox="1">
          <a:spLocks noChangeArrowheads="1"/>
        </xdr:cNvSpPr>
      </xdr:nvSpPr>
      <xdr:spPr bwMode="auto">
        <a:xfrm>
          <a:off x="7515225" y="37909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53</xdr:row>
      <xdr:rowOff>0</xdr:rowOff>
    </xdr:from>
    <xdr:to>
      <xdr:col>2</xdr:col>
      <xdr:colOff>85725</xdr:colOff>
      <xdr:row>55</xdr:row>
      <xdr:rowOff>76200</xdr:rowOff>
    </xdr:to>
    <xdr:sp macro="" textlink="">
      <xdr:nvSpPr>
        <xdr:cNvPr id="3" name="Text Box 3"/>
        <xdr:cNvSpPr txBox="1">
          <a:spLocks noChangeArrowheads="1"/>
        </xdr:cNvSpPr>
      </xdr:nvSpPr>
      <xdr:spPr bwMode="auto">
        <a:xfrm>
          <a:off x="0" y="56007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53</xdr:row>
      <xdr:rowOff>0</xdr:rowOff>
    </xdr:from>
    <xdr:to>
      <xdr:col>2</xdr:col>
      <xdr:colOff>85725</xdr:colOff>
      <xdr:row>55</xdr:row>
      <xdr:rowOff>76200</xdr:rowOff>
    </xdr:to>
    <xdr:sp macro="" textlink="">
      <xdr:nvSpPr>
        <xdr:cNvPr id="4" name="Text Box 4"/>
        <xdr:cNvSpPr txBox="1">
          <a:spLocks noChangeArrowheads="1"/>
        </xdr:cNvSpPr>
      </xdr:nvSpPr>
      <xdr:spPr bwMode="auto">
        <a:xfrm>
          <a:off x="0" y="56007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53</xdr:row>
      <xdr:rowOff>0</xdr:rowOff>
    </xdr:from>
    <xdr:to>
      <xdr:col>2</xdr:col>
      <xdr:colOff>0</xdr:colOff>
      <xdr:row>53</xdr:row>
      <xdr:rowOff>0</xdr:rowOff>
    </xdr:to>
    <xdr:sp macro="" textlink="">
      <xdr:nvSpPr>
        <xdr:cNvPr id="5" name="AutoShape 5"/>
        <xdr:cNvSpPr>
          <a:spLocks/>
        </xdr:cNvSpPr>
      </xdr:nvSpPr>
      <xdr:spPr bwMode="auto">
        <a:xfrm>
          <a:off x="0" y="5600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0</xdr:col>
      <xdr:colOff>0</xdr:colOff>
      <xdr:row>53</xdr:row>
      <xdr:rowOff>0</xdr:rowOff>
    </xdr:from>
    <xdr:to>
      <xdr:col>2</xdr:col>
      <xdr:colOff>95250</xdr:colOff>
      <xdr:row>55</xdr:row>
      <xdr:rowOff>104775</xdr:rowOff>
    </xdr:to>
    <xdr:sp macro="" textlink="">
      <xdr:nvSpPr>
        <xdr:cNvPr id="6" name="Text Box 6"/>
        <xdr:cNvSpPr txBox="1">
          <a:spLocks noChangeArrowheads="1"/>
        </xdr:cNvSpPr>
      </xdr:nvSpPr>
      <xdr:spPr bwMode="auto">
        <a:xfrm>
          <a:off x="0" y="5600700"/>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6</xdr:col>
      <xdr:colOff>857250</xdr:colOff>
      <xdr:row>49</xdr:row>
      <xdr:rowOff>0</xdr:rowOff>
    </xdr:from>
    <xdr:ext cx="85725" cy="619125"/>
    <xdr:sp macro="" textlink="">
      <xdr:nvSpPr>
        <xdr:cNvPr id="7" name="Text Box 2"/>
        <xdr:cNvSpPr txBox="1">
          <a:spLocks noChangeArrowheads="1"/>
        </xdr:cNvSpPr>
      </xdr:nvSpPr>
      <xdr:spPr bwMode="auto">
        <a:xfrm>
          <a:off x="7515225" y="37909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xdr:col>
      <xdr:colOff>0</xdr:colOff>
      <xdr:row>49</xdr:row>
      <xdr:rowOff>0</xdr:rowOff>
    </xdr:from>
    <xdr:to>
      <xdr:col>2</xdr:col>
      <xdr:colOff>76200</xdr:colOff>
      <xdr:row>50</xdr:row>
      <xdr:rowOff>28575</xdr:rowOff>
    </xdr:to>
    <xdr:sp macro="" textlink="">
      <xdr:nvSpPr>
        <xdr:cNvPr id="8" name="Text Box 2"/>
        <xdr:cNvSpPr txBox="1">
          <a:spLocks noChangeArrowheads="1"/>
        </xdr:cNvSpPr>
      </xdr:nvSpPr>
      <xdr:spPr bwMode="auto">
        <a:xfrm>
          <a:off x="695325" y="13687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50</xdr:row>
      <xdr:rowOff>28575</xdr:rowOff>
    </xdr:to>
    <xdr:sp macro="" textlink="">
      <xdr:nvSpPr>
        <xdr:cNvPr id="9" name="Text Box 3"/>
        <xdr:cNvSpPr txBox="1">
          <a:spLocks noChangeArrowheads="1"/>
        </xdr:cNvSpPr>
      </xdr:nvSpPr>
      <xdr:spPr bwMode="auto">
        <a:xfrm>
          <a:off x="695325" y="13687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50</xdr:row>
      <xdr:rowOff>28575</xdr:rowOff>
    </xdr:to>
    <xdr:sp macro="" textlink="">
      <xdr:nvSpPr>
        <xdr:cNvPr id="10" name="Text Box 4"/>
        <xdr:cNvSpPr txBox="1">
          <a:spLocks noChangeArrowheads="1"/>
        </xdr:cNvSpPr>
      </xdr:nvSpPr>
      <xdr:spPr bwMode="auto">
        <a:xfrm>
          <a:off x="695325" y="13687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50</xdr:row>
      <xdr:rowOff>28575</xdr:rowOff>
    </xdr:to>
    <xdr:sp macro="" textlink="">
      <xdr:nvSpPr>
        <xdr:cNvPr id="11" name="Text Box 5"/>
        <xdr:cNvSpPr txBox="1">
          <a:spLocks noChangeArrowheads="1"/>
        </xdr:cNvSpPr>
      </xdr:nvSpPr>
      <xdr:spPr bwMode="auto">
        <a:xfrm>
          <a:off x="695325" y="13687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50</xdr:row>
      <xdr:rowOff>28575</xdr:rowOff>
    </xdr:to>
    <xdr:sp macro="" textlink="">
      <xdr:nvSpPr>
        <xdr:cNvPr id="12" name="Text Box 7"/>
        <xdr:cNvSpPr txBox="1">
          <a:spLocks noChangeArrowheads="1"/>
        </xdr:cNvSpPr>
      </xdr:nvSpPr>
      <xdr:spPr bwMode="auto">
        <a:xfrm>
          <a:off x="695325" y="13687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50</xdr:row>
      <xdr:rowOff>28575</xdr:rowOff>
    </xdr:to>
    <xdr:sp macro="" textlink="">
      <xdr:nvSpPr>
        <xdr:cNvPr id="13" name="Text Box 8"/>
        <xdr:cNvSpPr txBox="1">
          <a:spLocks noChangeArrowheads="1"/>
        </xdr:cNvSpPr>
      </xdr:nvSpPr>
      <xdr:spPr bwMode="auto">
        <a:xfrm>
          <a:off x="695325" y="13687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50</xdr:row>
      <xdr:rowOff>28575</xdr:rowOff>
    </xdr:to>
    <xdr:sp macro="" textlink="">
      <xdr:nvSpPr>
        <xdr:cNvPr id="14" name="Text Box 9"/>
        <xdr:cNvSpPr txBox="1">
          <a:spLocks noChangeArrowheads="1"/>
        </xdr:cNvSpPr>
      </xdr:nvSpPr>
      <xdr:spPr bwMode="auto">
        <a:xfrm>
          <a:off x="695325" y="13687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50</xdr:row>
      <xdr:rowOff>28575</xdr:rowOff>
    </xdr:to>
    <xdr:sp macro="" textlink="">
      <xdr:nvSpPr>
        <xdr:cNvPr id="15" name="Text Box 10"/>
        <xdr:cNvSpPr txBox="1">
          <a:spLocks noChangeArrowheads="1"/>
        </xdr:cNvSpPr>
      </xdr:nvSpPr>
      <xdr:spPr bwMode="auto">
        <a:xfrm>
          <a:off x="695325" y="13687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rn.varde.dk\dfs\Users\inus\Desktop\Fie%20-%20budgetopf&#248;lgn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skladde"/>
      <sheetName val="Hent Data"/>
      <sheetName val="Vejledning"/>
      <sheetName val="Rapport"/>
    </sheetNames>
    <sheetDataSet>
      <sheetData sheetId="0"/>
      <sheetData sheetId="1"/>
      <sheetData sheetId="2"/>
      <sheetData sheetId="3"/>
    </sheetDataSet>
  </externalBook>
</externalLink>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J67"/>
  <sheetViews>
    <sheetView tabSelected="1" topLeftCell="C1" workbookViewId="0">
      <pane ySplit="3" topLeftCell="A7" activePane="bottomLeft" state="frozenSplit"/>
      <selection activeCell="C1" sqref="C1"/>
      <selection pane="bottomLeft" sqref="A1:H1"/>
    </sheetView>
  </sheetViews>
  <sheetFormatPr defaultRowHeight="12.75" x14ac:dyDescent="0.2"/>
  <cols>
    <col min="1" max="2" width="0.7109375" hidden="1" customWidth="1"/>
    <col min="3" max="3" width="59.85546875" style="1" customWidth="1"/>
    <col min="4" max="4" width="16.7109375" style="2" customWidth="1"/>
    <col min="5" max="5" width="13.7109375" customWidth="1"/>
    <col min="6" max="6" width="13" customWidth="1"/>
    <col min="7" max="7" width="18.140625" bestFit="1" customWidth="1"/>
    <col min="8" max="8" width="16.42578125" bestFit="1" customWidth="1"/>
  </cols>
  <sheetData>
    <row r="1" spans="1:8" ht="18" x14ac:dyDescent="0.2">
      <c r="A1" s="86" t="s">
        <v>4</v>
      </c>
      <c r="B1" s="87"/>
      <c r="C1" s="87"/>
      <c r="D1" s="87"/>
      <c r="E1" s="87"/>
      <c r="F1" s="87"/>
      <c r="G1" s="87"/>
      <c r="H1" s="88"/>
    </row>
    <row r="2" spans="1:8" ht="30.75" customHeight="1" thickBot="1" x14ac:dyDescent="0.25">
      <c r="A2" s="89" t="s">
        <v>1</v>
      </c>
      <c r="B2" s="90"/>
      <c r="C2" s="90"/>
      <c r="D2" s="93" t="s">
        <v>45</v>
      </c>
      <c r="E2" s="95" t="s">
        <v>46</v>
      </c>
      <c r="F2" s="97" t="s">
        <v>2</v>
      </c>
      <c r="G2" s="99" t="s">
        <v>49</v>
      </c>
      <c r="H2" s="100"/>
    </row>
    <row r="3" spans="1:8" ht="14.25" customHeight="1" thickTop="1" x14ac:dyDescent="0.2">
      <c r="A3" s="91"/>
      <c r="B3" s="92"/>
      <c r="C3" s="92"/>
      <c r="D3" s="94"/>
      <c r="E3" s="96"/>
      <c r="F3" s="98"/>
      <c r="G3" s="46" t="s">
        <v>47</v>
      </c>
      <c r="H3" s="8" t="s">
        <v>48</v>
      </c>
    </row>
    <row r="4" spans="1:8" ht="15" x14ac:dyDescent="0.2">
      <c r="A4" s="11"/>
      <c r="B4" s="5"/>
      <c r="C4" s="20" t="s">
        <v>9</v>
      </c>
      <c r="D4" s="21">
        <f>SUM(D5)</f>
        <v>-14.8</v>
      </c>
      <c r="E4" s="21">
        <f>SUM(E5)</f>
        <v>0</v>
      </c>
      <c r="F4" s="22">
        <f>SUM(F5)</f>
        <v>-14.8</v>
      </c>
      <c r="G4" s="51">
        <f>SUM(G5)</f>
        <v>0</v>
      </c>
      <c r="H4" s="53">
        <f>F4-D4-E4</f>
        <v>0</v>
      </c>
    </row>
    <row r="5" spans="1:8" ht="15" x14ac:dyDescent="0.2">
      <c r="A5" s="11"/>
      <c r="B5" s="5"/>
      <c r="C5" s="55" t="s">
        <v>14</v>
      </c>
      <c r="D5" s="54">
        <v>-14.8</v>
      </c>
      <c r="E5" s="54">
        <v>0</v>
      </c>
      <c r="F5" s="56">
        <v>-14.8</v>
      </c>
      <c r="G5" s="57">
        <f>F5-D5</f>
        <v>0</v>
      </c>
      <c r="H5" s="58">
        <f>F5-D5-E5</f>
        <v>0</v>
      </c>
    </row>
    <row r="6" spans="1:8" ht="14.25" x14ac:dyDescent="0.2">
      <c r="A6" s="11"/>
      <c r="B6" s="5"/>
      <c r="C6" s="23"/>
      <c r="D6" s="13"/>
      <c r="E6" s="13"/>
      <c r="F6" s="17"/>
      <c r="G6" s="37"/>
      <c r="H6" s="19"/>
    </row>
    <row r="7" spans="1:8" ht="15" x14ac:dyDescent="0.2">
      <c r="A7" s="11"/>
      <c r="B7" s="5"/>
      <c r="C7" s="24" t="s">
        <v>7</v>
      </c>
      <c r="D7" s="52">
        <f t="shared" ref="D7:F7" si="0">SUM(D8+D10+D11+D13+D14)</f>
        <v>246.4</v>
      </c>
      <c r="E7" s="52">
        <f t="shared" si="0"/>
        <v>3.1</v>
      </c>
      <c r="F7" s="52">
        <f t="shared" si="0"/>
        <v>246.8</v>
      </c>
      <c r="G7" s="52">
        <f>SUM(G8+G10+G11+G13+G14)</f>
        <v>0.39999999999999991</v>
      </c>
      <c r="H7" s="75">
        <f>F7-D7-E7</f>
        <v>-2.6999999999999944</v>
      </c>
    </row>
    <row r="8" spans="1:8" ht="15" x14ac:dyDescent="0.2">
      <c r="A8" s="11"/>
      <c r="B8" s="5"/>
      <c r="C8" s="55" t="s">
        <v>15</v>
      </c>
      <c r="D8" s="54">
        <v>200</v>
      </c>
      <c r="E8" s="54">
        <f>SUM('[1]Hent Data'!W32)/1000000</f>
        <v>0</v>
      </c>
      <c r="F8" s="56">
        <v>200</v>
      </c>
      <c r="G8" s="57">
        <f>F8-D8</f>
        <v>0</v>
      </c>
      <c r="H8" s="58">
        <f>F8-D8-E8</f>
        <v>0</v>
      </c>
    </row>
    <row r="9" spans="1:8" ht="72" customHeight="1" x14ac:dyDescent="0.2">
      <c r="A9" s="11"/>
      <c r="B9" s="5"/>
      <c r="C9" s="30" t="s">
        <v>50</v>
      </c>
      <c r="D9" s="16"/>
      <c r="E9" s="16"/>
      <c r="F9" s="17"/>
      <c r="G9" s="37">
        <v>0</v>
      </c>
      <c r="H9" s="19"/>
    </row>
    <row r="10" spans="1:8" ht="28.5" x14ac:dyDescent="0.2">
      <c r="A10" s="11"/>
      <c r="B10" s="5"/>
      <c r="C10" s="55" t="s">
        <v>16</v>
      </c>
      <c r="D10" s="54">
        <f>20.4+11</f>
        <v>31.4</v>
      </c>
      <c r="E10" s="54">
        <f>0.4+0.2</f>
        <v>0.60000000000000009</v>
      </c>
      <c r="F10" s="56">
        <v>31.4</v>
      </c>
      <c r="G10" s="57">
        <f>F10-D10</f>
        <v>0</v>
      </c>
      <c r="H10" s="58">
        <f>F10-D10-E10</f>
        <v>-0.60000000000000009</v>
      </c>
    </row>
    <row r="11" spans="1:8" ht="15" x14ac:dyDescent="0.2">
      <c r="A11" s="11"/>
      <c r="B11" s="5"/>
      <c r="C11" s="55" t="s">
        <v>17</v>
      </c>
      <c r="D11" s="54">
        <v>1.1000000000000001</v>
      </c>
      <c r="E11" s="54">
        <v>0</v>
      </c>
      <c r="F11" s="56">
        <v>1.5</v>
      </c>
      <c r="G11" s="57">
        <f>F11-D11</f>
        <v>0.39999999999999991</v>
      </c>
      <c r="H11" s="58">
        <f>F11-D11-E11</f>
        <v>0.39999999999999991</v>
      </c>
    </row>
    <row r="12" spans="1:8" ht="72.75" customHeight="1" x14ac:dyDescent="0.2">
      <c r="A12" s="11"/>
      <c r="B12" s="5"/>
      <c r="C12" s="31" t="s">
        <v>51</v>
      </c>
      <c r="D12" s="26"/>
      <c r="E12" s="26"/>
      <c r="F12" s="27"/>
      <c r="G12" s="47">
        <v>0.4</v>
      </c>
      <c r="H12" s="39"/>
    </row>
    <row r="13" spans="1:8" ht="15" x14ac:dyDescent="0.2">
      <c r="A13" s="11"/>
      <c r="B13" s="5"/>
      <c r="C13" s="55" t="s">
        <v>18</v>
      </c>
      <c r="D13" s="54">
        <v>10.6</v>
      </c>
      <c r="E13" s="54">
        <v>2.5</v>
      </c>
      <c r="F13" s="56">
        <v>10.6</v>
      </c>
      <c r="G13" s="57">
        <f>F13-D13</f>
        <v>0</v>
      </c>
      <c r="H13" s="58">
        <f>F13-D13-E13</f>
        <v>-2.5</v>
      </c>
    </row>
    <row r="14" spans="1:8" ht="15" x14ac:dyDescent="0.2">
      <c r="A14" s="11"/>
      <c r="B14" s="5"/>
      <c r="C14" s="55" t="s">
        <v>19</v>
      </c>
      <c r="D14" s="54">
        <v>3.3</v>
      </c>
      <c r="E14" s="54">
        <v>0</v>
      </c>
      <c r="F14" s="56">
        <v>3.3</v>
      </c>
      <c r="G14" s="57">
        <f>F14-D14</f>
        <v>0</v>
      </c>
      <c r="H14" s="58">
        <f>F14-D14-E14</f>
        <v>0</v>
      </c>
    </row>
    <row r="15" spans="1:8" ht="14.25" x14ac:dyDescent="0.2">
      <c r="A15" s="11"/>
      <c r="B15" s="5"/>
      <c r="C15" s="23"/>
      <c r="D15" s="13"/>
      <c r="E15" s="13"/>
      <c r="F15" s="17"/>
      <c r="G15" s="37"/>
      <c r="H15" s="19"/>
    </row>
    <row r="16" spans="1:8" ht="15" x14ac:dyDescent="0.2">
      <c r="A16" s="11"/>
      <c r="B16" s="5"/>
      <c r="C16" s="24" t="s">
        <v>6</v>
      </c>
      <c r="D16" s="76">
        <f>SUM(D17:D30)</f>
        <v>415.8</v>
      </c>
      <c r="E16" s="76">
        <f>SUM(E17:E30)</f>
        <v>8.6</v>
      </c>
      <c r="F16" s="77">
        <f>SUM(F17:F30)</f>
        <v>411.79999999999995</v>
      </c>
      <c r="G16" s="52">
        <f>SUM(G17+G22+G24+G26+G27+G28+G30)</f>
        <v>-4.0000000000000027</v>
      </c>
      <c r="H16" s="78">
        <f>F16-D16-E16</f>
        <v>-12.600000000000056</v>
      </c>
    </row>
    <row r="17" spans="1:8" ht="15" x14ac:dyDescent="0.2">
      <c r="A17" s="11"/>
      <c r="B17" s="5"/>
      <c r="C17" s="59" t="s">
        <v>20</v>
      </c>
      <c r="D17" s="55">
        <v>6.1</v>
      </c>
      <c r="E17" s="60">
        <v>4</v>
      </c>
      <c r="F17" s="61">
        <v>4.8</v>
      </c>
      <c r="G17" s="57">
        <f>F17-D17</f>
        <v>-1.2999999999999998</v>
      </c>
      <c r="H17" s="58">
        <f>F17-D17-E17</f>
        <v>-5.3</v>
      </c>
    </row>
    <row r="18" spans="1:8" ht="71.25" x14ac:dyDescent="0.2">
      <c r="A18" s="11"/>
      <c r="B18" s="5"/>
      <c r="C18" s="63" t="s">
        <v>21</v>
      </c>
      <c r="D18" s="64"/>
      <c r="E18" s="64"/>
      <c r="F18" s="65"/>
      <c r="G18" s="66">
        <v>-2</v>
      </c>
      <c r="H18" s="67"/>
    </row>
    <row r="19" spans="1:8" ht="28.5" customHeight="1" x14ac:dyDescent="0.2">
      <c r="A19" s="11"/>
      <c r="B19" s="5"/>
      <c r="C19" s="68" t="s">
        <v>22</v>
      </c>
      <c r="D19" s="69"/>
      <c r="E19" s="69"/>
      <c r="F19" s="70"/>
      <c r="G19" s="71">
        <v>-0.3</v>
      </c>
      <c r="H19" s="72"/>
    </row>
    <row r="20" spans="1:8" ht="57" x14ac:dyDescent="0.2">
      <c r="A20" s="11"/>
      <c r="B20" s="5"/>
      <c r="C20" s="73" t="s">
        <v>53</v>
      </c>
      <c r="D20" s="69"/>
      <c r="E20" s="69"/>
      <c r="F20" s="70"/>
      <c r="G20" s="71">
        <v>0.7</v>
      </c>
      <c r="H20" s="72"/>
    </row>
    <row r="21" spans="1:8" ht="14.25" x14ac:dyDescent="0.2">
      <c r="A21" s="11"/>
      <c r="B21" s="5"/>
      <c r="C21" s="73" t="s">
        <v>23</v>
      </c>
      <c r="D21" s="69"/>
      <c r="E21" s="69"/>
      <c r="F21" s="70"/>
      <c r="G21" s="71">
        <v>0.3</v>
      </c>
      <c r="H21" s="72"/>
    </row>
    <row r="22" spans="1:8" ht="15" x14ac:dyDescent="0.2">
      <c r="A22" s="11"/>
      <c r="B22" s="5"/>
      <c r="C22" s="55" t="s">
        <v>24</v>
      </c>
      <c r="D22" s="54">
        <v>125.3</v>
      </c>
      <c r="E22" s="54">
        <v>0.5</v>
      </c>
      <c r="F22" s="56">
        <v>124.3</v>
      </c>
      <c r="G22" s="57">
        <f>F22-D22</f>
        <v>-1</v>
      </c>
      <c r="H22" s="58">
        <f>F22-D22-E22</f>
        <v>-1.5</v>
      </c>
    </row>
    <row r="23" spans="1:8" ht="56.25" customHeight="1" x14ac:dyDescent="0.2">
      <c r="A23" s="11"/>
      <c r="B23" s="5"/>
      <c r="C23" s="31" t="s">
        <v>25</v>
      </c>
      <c r="D23" s="26"/>
      <c r="E23" s="26"/>
      <c r="F23" s="27"/>
      <c r="G23" s="47">
        <v>-1</v>
      </c>
      <c r="H23" s="39"/>
    </row>
    <row r="24" spans="1:8" ht="15" x14ac:dyDescent="0.2">
      <c r="A24" s="11"/>
      <c r="B24" s="5"/>
      <c r="C24" s="55" t="s">
        <v>26</v>
      </c>
      <c r="D24" s="54">
        <v>189.2</v>
      </c>
      <c r="E24" s="54">
        <v>2.2999999999999998</v>
      </c>
      <c r="F24" s="56">
        <v>187.7</v>
      </c>
      <c r="G24" s="57">
        <f>F24-D24</f>
        <v>-1.5</v>
      </c>
      <c r="H24" s="58">
        <f>F24-D24-E24</f>
        <v>-3.8</v>
      </c>
    </row>
    <row r="25" spans="1:8" ht="57" x14ac:dyDescent="0.2">
      <c r="A25" s="11"/>
      <c r="B25" s="5"/>
      <c r="C25" s="32" t="s">
        <v>27</v>
      </c>
      <c r="D25" s="26"/>
      <c r="E25" s="26"/>
      <c r="F25" s="27"/>
      <c r="G25" s="47">
        <v>-1.5</v>
      </c>
      <c r="H25" s="39"/>
    </row>
    <row r="26" spans="1:8" ht="15" x14ac:dyDescent="0.2">
      <c r="A26" s="11"/>
      <c r="B26" s="5"/>
      <c r="C26" s="55" t="s">
        <v>28</v>
      </c>
      <c r="D26" s="54">
        <v>36.6</v>
      </c>
      <c r="E26" s="54">
        <v>0.8</v>
      </c>
      <c r="F26" s="56">
        <v>36.6</v>
      </c>
      <c r="G26" s="57">
        <f>F26-D26</f>
        <v>0</v>
      </c>
      <c r="H26" s="58">
        <f>F26-D26-E26</f>
        <v>-0.8</v>
      </c>
    </row>
    <row r="27" spans="1:8" ht="15" x14ac:dyDescent="0.2">
      <c r="A27" s="11"/>
      <c r="B27" s="5"/>
      <c r="C27" s="55" t="s">
        <v>29</v>
      </c>
      <c r="D27" s="54">
        <v>19.5</v>
      </c>
      <c r="E27" s="54">
        <v>0.9</v>
      </c>
      <c r="F27" s="56">
        <v>19.5</v>
      </c>
      <c r="G27" s="57">
        <f>F27-D27</f>
        <v>0</v>
      </c>
      <c r="H27" s="58">
        <f>F27-D27-E27</f>
        <v>-0.9</v>
      </c>
    </row>
    <row r="28" spans="1:8" ht="15" x14ac:dyDescent="0.2">
      <c r="A28" s="11"/>
      <c r="B28" s="5"/>
      <c r="C28" s="55" t="s">
        <v>30</v>
      </c>
      <c r="D28" s="54">
        <v>37.200000000000003</v>
      </c>
      <c r="E28" s="54">
        <v>0.1</v>
      </c>
      <c r="F28" s="56">
        <v>36.5</v>
      </c>
      <c r="G28" s="57">
        <f>F28-D28</f>
        <v>-0.70000000000000284</v>
      </c>
      <c r="H28" s="58">
        <f>F28-D28-E28</f>
        <v>-0.80000000000000282</v>
      </c>
    </row>
    <row r="29" spans="1:8" ht="57" x14ac:dyDescent="0.2">
      <c r="A29" s="11"/>
      <c r="B29" s="5"/>
      <c r="C29" s="32" t="s">
        <v>31</v>
      </c>
      <c r="D29" s="26"/>
      <c r="E29" s="26"/>
      <c r="F29" s="27"/>
      <c r="G29" s="47">
        <v>-0.7</v>
      </c>
      <c r="H29" s="39"/>
    </row>
    <row r="30" spans="1:8" ht="15" x14ac:dyDescent="0.2">
      <c r="A30" s="11"/>
      <c r="B30" s="5"/>
      <c r="C30" s="55" t="s">
        <v>32</v>
      </c>
      <c r="D30" s="54">
        <v>1.9</v>
      </c>
      <c r="E30" s="54">
        <v>0</v>
      </c>
      <c r="F30" s="56">
        <v>2.4</v>
      </c>
      <c r="G30" s="57">
        <f>F30-D30</f>
        <v>0.5</v>
      </c>
      <c r="H30" s="58">
        <f>F30-D30-E30</f>
        <v>0.5</v>
      </c>
    </row>
    <row r="31" spans="1:8" ht="57" x14ac:dyDescent="0.2">
      <c r="A31" s="11"/>
      <c r="B31" s="5"/>
      <c r="C31" s="32" t="s">
        <v>10</v>
      </c>
      <c r="D31" s="26"/>
      <c r="E31" s="26"/>
      <c r="F31" s="27"/>
      <c r="G31" s="47">
        <v>0.5</v>
      </c>
      <c r="H31" s="39"/>
    </row>
    <row r="32" spans="1:8" ht="14.25" x14ac:dyDescent="0.2">
      <c r="A32" s="11"/>
      <c r="B32" s="5"/>
      <c r="C32" s="23"/>
      <c r="D32" s="13"/>
      <c r="E32" s="13"/>
      <c r="F32" s="17"/>
      <c r="G32" s="37"/>
      <c r="H32" s="19"/>
    </row>
    <row r="33" spans="1:10" ht="15" x14ac:dyDescent="0.2">
      <c r="A33" s="11"/>
      <c r="B33" s="5"/>
      <c r="C33" s="24" t="s">
        <v>33</v>
      </c>
      <c r="D33" s="28">
        <f>SUM(D35:D49)</f>
        <v>202.50000000000003</v>
      </c>
      <c r="E33" s="28">
        <f>SUM(E35:E49)</f>
        <v>3.2999999999999994</v>
      </c>
      <c r="F33" s="42">
        <f>SUM(F35:F49)</f>
        <v>204.9</v>
      </c>
      <c r="G33" s="52">
        <f>SUM(G35+G37+G38+G39+G40+G42+G43+G44+G46+G47+G49)</f>
        <v>2.3999999999999977</v>
      </c>
      <c r="H33" s="25">
        <f>F33-D33-E33</f>
        <v>-0.90000000000002212</v>
      </c>
      <c r="J33" s="74"/>
    </row>
    <row r="34" spans="1:10" ht="129.75" customHeight="1" x14ac:dyDescent="0.2">
      <c r="A34" s="11"/>
      <c r="B34" s="5"/>
      <c r="C34" s="33" t="s">
        <v>12</v>
      </c>
      <c r="D34" s="29"/>
      <c r="E34" s="29"/>
      <c r="F34" s="27"/>
      <c r="G34" s="47"/>
      <c r="H34" s="39"/>
    </row>
    <row r="35" spans="1:10" ht="15" x14ac:dyDescent="0.2">
      <c r="A35" s="11"/>
      <c r="B35" s="5"/>
      <c r="C35" s="55" t="s">
        <v>34</v>
      </c>
      <c r="D35" s="54">
        <v>28.8</v>
      </c>
      <c r="E35" s="54">
        <v>0.6</v>
      </c>
      <c r="F35" s="56">
        <v>29.9</v>
      </c>
      <c r="G35" s="57">
        <f>F35-D35</f>
        <v>1.0999999999999979</v>
      </c>
      <c r="H35" s="58">
        <f>F35-D35-E35</f>
        <v>0.49999999999999789</v>
      </c>
    </row>
    <row r="36" spans="1:10" ht="42.75" x14ac:dyDescent="0.2">
      <c r="A36" s="11"/>
      <c r="B36" s="5"/>
      <c r="C36" s="34" t="s">
        <v>11</v>
      </c>
      <c r="D36" s="26"/>
      <c r="E36" s="26"/>
      <c r="F36" s="27"/>
      <c r="G36" s="47">
        <v>1.1000000000000001</v>
      </c>
      <c r="H36" s="39"/>
    </row>
    <row r="37" spans="1:10" ht="15" x14ac:dyDescent="0.2">
      <c r="A37" s="11"/>
      <c r="B37" s="5"/>
      <c r="C37" s="55" t="s">
        <v>35</v>
      </c>
      <c r="D37" s="54">
        <v>3.9</v>
      </c>
      <c r="E37" s="54">
        <v>0</v>
      </c>
      <c r="F37" s="56">
        <v>3.9</v>
      </c>
      <c r="G37" s="57">
        <f>F37-D37</f>
        <v>0</v>
      </c>
      <c r="H37" s="58">
        <f>F37-D37-E37</f>
        <v>0</v>
      </c>
    </row>
    <row r="38" spans="1:10" ht="15" x14ac:dyDescent="0.2">
      <c r="A38" s="11"/>
      <c r="B38" s="5"/>
      <c r="C38" s="55" t="s">
        <v>36</v>
      </c>
      <c r="D38" s="54">
        <v>3.2</v>
      </c>
      <c r="E38" s="54">
        <v>0.1</v>
      </c>
      <c r="F38" s="56">
        <v>3.2</v>
      </c>
      <c r="G38" s="57">
        <f>F38-D38</f>
        <v>0</v>
      </c>
      <c r="H38" s="58">
        <f>F38-D38-E38</f>
        <v>-0.1</v>
      </c>
    </row>
    <row r="39" spans="1:10" ht="15" x14ac:dyDescent="0.2">
      <c r="A39" s="11"/>
      <c r="B39" s="5"/>
      <c r="C39" s="55" t="s">
        <v>37</v>
      </c>
      <c r="D39" s="54">
        <v>1.6</v>
      </c>
      <c r="E39" s="54">
        <v>0.1</v>
      </c>
      <c r="F39" s="56">
        <v>1.6</v>
      </c>
      <c r="G39" s="57">
        <f>F39-D39</f>
        <v>0</v>
      </c>
      <c r="H39" s="58">
        <f>F39-D39-E39</f>
        <v>-0.1</v>
      </c>
    </row>
    <row r="40" spans="1:10" ht="15" x14ac:dyDescent="0.2">
      <c r="A40" s="11"/>
      <c r="B40" s="5"/>
      <c r="C40" s="55" t="s">
        <v>38</v>
      </c>
      <c r="D40" s="54">
        <v>6.5</v>
      </c>
      <c r="E40" s="54">
        <v>0</v>
      </c>
      <c r="F40" s="56">
        <v>7.6</v>
      </c>
      <c r="G40" s="57">
        <f>F40-D40</f>
        <v>1.0999999999999996</v>
      </c>
      <c r="H40" s="58">
        <f>F40-D40-E40</f>
        <v>1.0999999999999996</v>
      </c>
    </row>
    <row r="41" spans="1:10" ht="57.75" customHeight="1" x14ac:dyDescent="0.2">
      <c r="A41" s="11"/>
      <c r="B41" s="5"/>
      <c r="C41" s="35" t="s">
        <v>39</v>
      </c>
      <c r="D41" s="26"/>
      <c r="E41" s="26"/>
      <c r="F41" s="27"/>
      <c r="G41" s="47">
        <v>1.1000000000000001</v>
      </c>
      <c r="H41" s="39"/>
    </row>
    <row r="42" spans="1:10" ht="15" x14ac:dyDescent="0.2">
      <c r="A42" s="11"/>
      <c r="B42" s="5"/>
      <c r="C42" s="55" t="s">
        <v>8</v>
      </c>
      <c r="D42" s="54">
        <f>24.1+69.3+34.3-4.7-0.8</f>
        <v>122.2</v>
      </c>
      <c r="E42" s="54">
        <f>0.9+0.5+0.9+0-0.1</f>
        <v>2.1999999999999997</v>
      </c>
      <c r="F42" s="56">
        <v>122.2</v>
      </c>
      <c r="G42" s="57">
        <f>F42-D42</f>
        <v>0</v>
      </c>
      <c r="H42" s="58">
        <f>F42-D42-E42</f>
        <v>-2.1999999999999997</v>
      </c>
    </row>
    <row r="43" spans="1:10" ht="15" x14ac:dyDescent="0.2">
      <c r="A43" s="11"/>
      <c r="B43" s="5"/>
      <c r="C43" s="55" t="s">
        <v>52</v>
      </c>
      <c r="D43" s="54">
        <v>2.5</v>
      </c>
      <c r="E43" s="54">
        <v>0</v>
      </c>
      <c r="F43" s="56">
        <v>2.5</v>
      </c>
      <c r="G43" s="57">
        <f>F43-D43</f>
        <v>0</v>
      </c>
      <c r="H43" s="58">
        <f>F43-D43-E43</f>
        <v>0</v>
      </c>
    </row>
    <row r="44" spans="1:10" ht="15" x14ac:dyDescent="0.2">
      <c r="A44" s="11"/>
      <c r="B44" s="5"/>
      <c r="C44" s="55" t="s">
        <v>40</v>
      </c>
      <c r="D44" s="54">
        <v>0.3</v>
      </c>
      <c r="E44" s="54">
        <v>0</v>
      </c>
      <c r="F44" s="56">
        <v>1</v>
      </c>
      <c r="G44" s="57">
        <f>F44-D44</f>
        <v>0.7</v>
      </c>
      <c r="H44" s="58">
        <f>F44-D44-E44</f>
        <v>0.7</v>
      </c>
    </row>
    <row r="45" spans="1:10" ht="113.25" customHeight="1" x14ac:dyDescent="0.2">
      <c r="A45" s="11"/>
      <c r="B45" s="5"/>
      <c r="C45" s="35" t="s">
        <v>13</v>
      </c>
      <c r="D45" s="26"/>
      <c r="E45" s="26"/>
      <c r="F45" s="27"/>
      <c r="G45" s="47">
        <v>0.7</v>
      </c>
      <c r="H45" s="39"/>
    </row>
    <row r="46" spans="1:10" ht="15" x14ac:dyDescent="0.2">
      <c r="A46" s="11"/>
      <c r="B46" s="5"/>
      <c r="C46" s="55" t="s">
        <v>41</v>
      </c>
      <c r="D46" s="54">
        <f>10+19</f>
        <v>29</v>
      </c>
      <c r="E46" s="54">
        <v>0.3</v>
      </c>
      <c r="F46" s="56">
        <v>29</v>
      </c>
      <c r="G46" s="57">
        <f>F46-D46</f>
        <v>0</v>
      </c>
      <c r="H46" s="58">
        <f>F46-D46-E46</f>
        <v>-0.3</v>
      </c>
    </row>
    <row r="47" spans="1:10" ht="15" x14ac:dyDescent="0.2">
      <c r="A47" s="11"/>
      <c r="B47" s="5"/>
      <c r="C47" s="55" t="s">
        <v>42</v>
      </c>
      <c r="D47" s="54">
        <v>0.9</v>
      </c>
      <c r="E47" s="54">
        <v>0</v>
      </c>
      <c r="F47" s="56">
        <v>0.4</v>
      </c>
      <c r="G47" s="57">
        <f>F47-D47</f>
        <v>-0.5</v>
      </c>
      <c r="H47" s="58">
        <f>F47-D47-E47</f>
        <v>-0.5</v>
      </c>
    </row>
    <row r="48" spans="1:10" s="3" customFormat="1" ht="57" x14ac:dyDescent="0.2">
      <c r="A48" s="11"/>
      <c r="B48" s="5"/>
      <c r="C48" s="32" t="s">
        <v>43</v>
      </c>
      <c r="D48" s="26"/>
      <c r="E48" s="26"/>
      <c r="F48" s="27"/>
      <c r="G48" s="47">
        <v>-0.5</v>
      </c>
      <c r="H48" s="39"/>
    </row>
    <row r="49" spans="1:8" s="3" customFormat="1" ht="14.25" x14ac:dyDescent="0.2">
      <c r="A49" s="11"/>
      <c r="B49" s="5"/>
      <c r="C49" s="55" t="s">
        <v>44</v>
      </c>
      <c r="D49" s="54">
        <v>3.6</v>
      </c>
      <c r="E49" s="54">
        <v>0</v>
      </c>
      <c r="F49" s="56">
        <v>3.6</v>
      </c>
      <c r="G49" s="62">
        <f>F49-D49</f>
        <v>0</v>
      </c>
      <c r="H49" s="58">
        <f>F49-D49-E49</f>
        <v>0</v>
      </c>
    </row>
    <row r="50" spans="1:8" s="4" customFormat="1" ht="14.25" customHeight="1" x14ac:dyDescent="0.2">
      <c r="A50" s="11"/>
      <c r="B50" s="5"/>
      <c r="C50" s="12"/>
      <c r="D50" s="14"/>
      <c r="E50" s="14"/>
      <c r="F50" s="43"/>
      <c r="G50" s="48"/>
      <c r="H50" s="15"/>
    </row>
    <row r="51" spans="1:8" s="4" customFormat="1" ht="14.25" customHeight="1" x14ac:dyDescent="0.2">
      <c r="A51" s="79" t="s">
        <v>3</v>
      </c>
      <c r="B51" s="80"/>
      <c r="C51" s="81"/>
      <c r="D51" s="10"/>
      <c r="E51" s="6"/>
      <c r="F51" s="44"/>
      <c r="G51" s="49">
        <f>SUM(G17+G22+G24+G28+G47)</f>
        <v>-5.0000000000000027</v>
      </c>
      <c r="H51" s="40">
        <f>SUM(G17+G22+G24+G28+G47)</f>
        <v>-5.0000000000000027</v>
      </c>
    </row>
    <row r="52" spans="1:8" s="4" customFormat="1" ht="14.25" customHeight="1" x14ac:dyDescent="0.2">
      <c r="A52" s="79" t="s">
        <v>5</v>
      </c>
      <c r="B52" s="80"/>
      <c r="C52" s="82"/>
      <c r="D52" s="7"/>
      <c r="E52" s="7"/>
      <c r="F52" s="45"/>
      <c r="G52" s="50">
        <f>SUM(G11+G30+G35+G40+G44)</f>
        <v>3.7999999999999972</v>
      </c>
      <c r="H52" s="41">
        <f>SUM(G11+G30+G35+G40+G44)</f>
        <v>3.7999999999999972</v>
      </c>
    </row>
    <row r="53" spans="1:8" s="4" customFormat="1" ht="14.25" customHeight="1" thickBot="1" x14ac:dyDescent="0.25">
      <c r="A53" s="83" t="s">
        <v>0</v>
      </c>
      <c r="B53" s="84"/>
      <c r="C53" s="85"/>
      <c r="D53" s="18">
        <f>SUM(D4+D7+D16+D33)</f>
        <v>849.9</v>
      </c>
      <c r="E53" s="18">
        <f t="shared" ref="E53:F53" si="1">SUM(E4+E7+E16+E33)</f>
        <v>14.999999999999998</v>
      </c>
      <c r="F53" s="36">
        <f t="shared" si="1"/>
        <v>848.69999999999993</v>
      </c>
      <c r="G53" s="38">
        <f>SUM(G4+G7+G16+G33)</f>
        <v>-1.2000000000000051</v>
      </c>
      <c r="H53" s="38">
        <f>SUM(H4+H7+H16+H33)</f>
        <v>-16.200000000000074</v>
      </c>
    </row>
    <row r="54" spans="1:8" ht="13.5" thickTop="1" x14ac:dyDescent="0.2"/>
    <row r="67" spans="7:8" x14ac:dyDescent="0.2">
      <c r="G67" s="9"/>
      <c r="H67" s="9"/>
    </row>
  </sheetData>
  <dataConsolidate>
    <dataRefs count="1">
      <dataRef ref="H5:H6" sheet="S &amp; S (3)"/>
    </dataRefs>
  </dataConsolidate>
  <mergeCells count="9">
    <mergeCell ref="A51:C51"/>
    <mergeCell ref="A52:C52"/>
    <mergeCell ref="A53:C53"/>
    <mergeCell ref="A1:H1"/>
    <mergeCell ref="A2:C3"/>
    <mergeCell ref="D2:D3"/>
    <mergeCell ref="E2:E3"/>
    <mergeCell ref="F2:F3"/>
    <mergeCell ref="G2:H2"/>
  </mergeCells>
  <pageMargins left="0.51181102362204722" right="0.51181102362204722" top="0.55118110236220474" bottom="0.55118110236220474" header="0" footer="0"/>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2" id="{0E3FCFE2-91F3-448C-9B71-686926406A11}">
            <x14:iconSet custom="1">
              <x14:cfvo type="percent">
                <xm:f>0</xm:f>
              </x14:cfvo>
              <x14:cfvo type="num">
                <xm:f>0</xm:f>
              </x14:cfvo>
              <x14:cfvo type="num" gte="0">
                <xm:f>0</xm:f>
              </x14:cfvo>
              <x14:cfIcon iconSet="3TrafficLights1" iconId="2"/>
              <x14:cfIcon iconSet="NoIcons" iconId="0"/>
              <x14:cfIcon iconSet="3TrafficLights1" iconId="0"/>
            </x14:iconSet>
          </x14:cfRule>
          <xm:sqref>G4:H50 D7:F7</xm:sqref>
        </x14:conditionalFormatting>
        <x14:conditionalFormatting xmlns:xm="http://schemas.microsoft.com/office/excel/2006/main">
          <x14:cfRule type="iconSet" priority="1" id="{6D4F8A45-48DE-410B-AF31-93E99403A4DC}">
            <x14:iconSet custom="1">
              <x14:cfvo type="percent">
                <xm:f>0</xm:f>
              </x14:cfvo>
              <x14:cfvo type="num">
                <xm:f>0</xm:f>
              </x14:cfvo>
              <x14:cfvo type="num" gte="0">
                <xm:f>0</xm:f>
              </x14:cfvo>
              <x14:cfIcon iconSet="3TrafficLights1" iconId="2"/>
              <x14:cfIcon iconSet="NoIcons" iconId="0"/>
              <x14:cfIcon iconSet="3TrafficLights1" iconId="0"/>
            </x14:iconSet>
          </x14:cfRule>
          <xm:sqref>G53:H53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ccessLevelName xmlns="d08b57ff-b9b7-4581-975d-98f87b579a51">Åben</AccessLevelName>
    <SortOrder xmlns="d08b57ff-b9b7-4581-975d-98f87b579a51">1</SortOrder>
    <MeetingStartDate xmlns="d08b57ff-b9b7-4581-975d-98f87b579a51">2018-05-15T06:15:00+00:00</MeetingStartDate>
    <EnclosureFileNumber xmlns="d08b57ff-b9b7-4581-975d-98f87b579a51">63046/18</EnclosureFileNumber>
    <AgendaId xmlns="d08b57ff-b9b7-4581-975d-98f87b579a51">8320</AgendaId>
    <AccessLevel xmlns="d08b57ff-b9b7-4581-975d-98f87b579a51">1</AccessLevel>
    <EnclosureType xmlns="d08b57ff-b9b7-4581-975d-98f87b579a51">Enclosure</EnclosureType>
    <CommitteeName xmlns="d08b57ff-b9b7-4581-975d-98f87b579a51">Udvalget for Social og Sundhed</CommitteeName>
    <FusionId xmlns="d08b57ff-b9b7-4581-975d-98f87b579a51">2875720</FusionId>
    <AgendaAccessLevelName xmlns="d08b57ff-b9b7-4581-975d-98f87b579a51">Åben</AgendaAccessLevelName>
    <UNC xmlns="d08b57ff-b9b7-4581-975d-98f87b579a51">2615516</UNC>
    <MeetingTitle xmlns="d08b57ff-b9b7-4581-975d-98f87b579a51">15-05-2018</MeetingTitle>
    <MeetingDateAndTime xmlns="d08b57ff-b9b7-4581-975d-98f87b579a51">15-05-2018 fra 08:15 - 12:15</MeetingDateAndTime>
    <MeetingEndDate xmlns="d08b57ff-b9b7-4581-975d-98f87b579a51">2018-05-15T10:15:00+00:00</MeetingEndDate>
    <PWDescription xmlns="d08b57ff-b9b7-4581-975d-98f87b579a51"/>
    <PWFileType xmlns="d08b57ff-b9b7-4581-975d-98f87b579a51">.XLSX</PWFileType>
    <DocumentType xmlns="d08b57ff-b9b7-4581-975d-98f87b579a51"/>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ilag" ma:contentTypeID="0x0101003D7BFBD5F481E14985D820F2A1C38BC800C867DCA9723D5D41B98144D00A8161C2" ma:contentTypeVersion="2" ma:contentTypeDescription="Dagsorden bilag" ma:contentTypeScope="" ma:versionID="dc4b2200aa01ff2cec3560a1e5cd1ce9">
  <xsd:schema xmlns:xsd="http://www.w3.org/2001/XMLSchema" xmlns:xs="http://www.w3.org/2001/XMLSchema" xmlns:p="http://schemas.microsoft.com/office/2006/metadata/properties" xmlns:ns2="d08b57ff-b9b7-4581-975d-98f87b579a51" targetNamespace="http://schemas.microsoft.com/office/2006/metadata/properties" ma:root="true" ma:fieldsID="6cca6190432251c5553adde0b5d4de3b" ns2:_="">
    <xsd:import namespace="d08b57ff-b9b7-4581-975d-98f87b579a51"/>
    <xsd:element name="properties">
      <xsd:complexType>
        <xsd:sequence>
          <xsd:element name="documentManagement">
            <xsd:complexType>
              <xsd:all>
                <xsd:element ref="ns2:CommitteeName"/>
                <xsd:element ref="ns2:MeetingTitle"/>
                <xsd:element ref="ns2:MeetingStartDate"/>
                <xsd:element ref="ns2:MeetingEndDate"/>
                <xsd:element ref="ns2:MeetingDateAndTime"/>
                <xsd:element ref="ns2:AgendaId"/>
                <xsd:element ref="ns2:AccessLevel"/>
                <xsd:element ref="ns2:AccessLevelName"/>
                <xsd:element ref="ns2:AgendaAccessLevelName"/>
                <xsd:element ref="ns2:UNC"/>
                <xsd:element ref="ns2:PWDescription"/>
                <xsd:element ref="ns2:FusionId"/>
                <xsd:element ref="ns2:PWFileType"/>
                <xsd:element ref="ns2:SortOrder"/>
                <xsd:element ref="ns2:EnclosureFileNumber"/>
                <xsd:element ref="ns2:EnclosureType"/>
                <xsd:element ref="ns2:Document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8b57ff-b9b7-4581-975d-98f87b579a51" elementFormDefault="qualified">
    <xsd:import namespace="http://schemas.microsoft.com/office/2006/documentManagement/types"/>
    <xsd:import namespace="http://schemas.microsoft.com/office/infopath/2007/PartnerControls"/>
    <xsd:element name="CommitteeName" ma:index="8" ma:displayName="Udvalgsnavn" ma:description="Udvalgsnavn" ma:internalName="CommitteeName">
      <xsd:simpleType>
        <xsd:restriction base="dms:Text"/>
      </xsd:simpleType>
    </xsd:element>
    <xsd:element name="MeetingTitle" ma:index="9" ma:displayName="Mødetitel" ma:description="Fuld mødetitel inkl. mødetidspunkt" ma:hidden="true" ma:internalName="MeetingTitle">
      <xsd:simpleType>
        <xsd:restriction base="dms:Text"/>
      </xsd:simpleType>
    </xsd:element>
    <xsd:element name="MeetingStartDate" ma:index="10" ma:displayName="Mødestart" ma:description="Startdato og tidspunkt for møde" ma:format="DateTime" ma:indexed="true" ma:internalName="MeetingStartDate">
      <xsd:simpleType>
        <xsd:restriction base="dms:DateTime"/>
      </xsd:simpleType>
    </xsd:element>
    <xsd:element name="MeetingEndDate" ma:index="11" ma:displayName="Mødeslut" ma:description="Slutdato og tidspunkt for møde" ma:format="DateTime" ma:internalName="MeetingEndDate">
      <xsd:simpleType>
        <xsd:restriction base="dms:DateTime"/>
      </xsd:simpleType>
    </xsd:element>
    <xsd:element name="MeetingDateAndTime" ma:index="12" ma:displayName="Mødedato og tid" ma:description="Sammensat felt med mødedato samt start og slut tid" ma:internalName="MeetingDateAndTime">
      <xsd:simpleType>
        <xsd:restriction base="dms:Text"/>
      </xsd:simpleType>
    </xsd:element>
    <xsd:element name="AgendaId" ma:index="13" ma:displayName="Dagsorden id" ma:description="Dagsorden id fra Acadre MM" ma:internalName="AgendaId">
      <xsd:simpleType>
        <xsd:restriction base="dms:Unknown"/>
      </xsd:simpleType>
    </xsd:element>
    <xsd:element name="AccessLevel" ma:index="14" ma:displayName="Adgangsniveau" ma:description="Adgangsniveau for dagsorden, bilag eller sagsakt" ma:hidden="true" ma:internalName="AccessLevel">
      <xsd:simpleType>
        <xsd:restriction base="dms:Unknown"/>
      </xsd:simpleType>
    </xsd:element>
    <xsd:element name="AccessLevelName" ma:index="15" ma:displayName="Adgang" ma:description="Adgangsniveau for dagsorden, bilag eller sagsakt" ma:hidden="true" ma:internalName="AccessLevelName">
      <xsd:simpleType>
        <xsd:restriction base="dms:Text"/>
      </xsd:simpleType>
    </xsd:element>
    <xsd:element name="AgendaAccessLevelName" ma:index="16" ma:displayName="Dagsorden adgang" ma:description="Dagsordenmappe adgangsnavn" ma:internalName="AgendaAccessLevelName">
      <xsd:simpleType>
        <xsd:restriction base="dms:Text"/>
      </xsd:simpleType>
    </xsd:element>
    <xsd:element name="UNC" ma:index="17" ma:displayName="Bilagsid" ma:description="Bilagsid fra CM" ma:internalName="UNC">
      <xsd:simpleType>
        <xsd:restriction base="dms:Unknown"/>
      </xsd:simpleType>
    </xsd:element>
    <xsd:element name="PWDescription" ma:index="18" ma:displayName="Beskrivelse" ma:description="Generel beskrivelse" ma:internalName="PWDescription">
      <xsd:simpleType>
        <xsd:restriction base="dms:Note">
          <xsd:maxLength value="255"/>
        </xsd:restriction>
      </xsd:simpleType>
    </xsd:element>
    <xsd:element name="FusionId" ma:index="19" ma:displayName="Fusionid" ma:description="Fusionid for bilag og sagsindblik" ma:internalName="FusionId">
      <xsd:simpleType>
        <xsd:restriction base="dms:Unknown"/>
      </xsd:simpleType>
    </xsd:element>
    <xsd:element name="PWFileType" ma:index="20" ma:displayName="Filtype" ma:description="Filtype for dagsorden, bilag og sagsindblik" ma:internalName="PWFileType">
      <xsd:simpleType>
        <xsd:restriction base="dms:Text"/>
      </xsd:simpleType>
    </xsd:element>
    <xsd:element name="SortOrder" ma:index="21" ma:displayName="Sorteringsrækkefølge" ma:description="Sorteringsrækkefølge fra Acadre MM" ma:internalName="SortOrder">
      <xsd:simpleType>
        <xsd:restriction base="dms:Unknown"/>
      </xsd:simpleType>
    </xsd:element>
    <xsd:element name="EnclosureFileNumber" ma:index="22" ma:displayName="Bilagsnummer" ma:description="Fil-/journalnummer for bilag" ma:internalName="EnclosureFileNumber">
      <xsd:simpleType>
        <xsd:restriction base="dms:Text"/>
      </xsd:simpleType>
    </xsd:element>
    <xsd:element name="EnclosureType" ma:index="23" ma:displayName="Bilagstype" ma:description="Bilagstype" ma:internalName="EnclosureType">
      <xsd:simpleType>
        <xsd:restriction base="dms:Text"/>
      </xsd:simpleType>
    </xsd:element>
    <xsd:element name="DocumentType" ma:index="24" ma:displayName="Dokument Type" ma:description="Indeholder samme værdi som Content Type, med kan benyttes i diverse filtre" ma:hidden="true" ma:internalName="DocumentTyp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908833-E393-47EB-97CC-1D419BAFE6CE}"/>
</file>

<file path=customXml/itemProps2.xml><?xml version="1.0" encoding="utf-8"?>
<ds:datastoreItem xmlns:ds="http://schemas.openxmlformats.org/officeDocument/2006/customXml" ds:itemID="{45D5A0AB-A80E-4A20-AD5D-702319F07A94}"/>
</file>

<file path=customXml/itemProps3.xml><?xml version="1.0" encoding="utf-8"?>
<ds:datastoreItem xmlns:ds="http://schemas.openxmlformats.org/officeDocument/2006/customXml" ds:itemID="{9B9C9464-D7B7-4014-81F5-5D670CCBA0E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1</vt:i4>
      </vt:variant>
    </vt:vector>
  </HeadingPairs>
  <TitlesOfParts>
    <vt:vector size="2" baseType="lpstr">
      <vt:lpstr>S &amp; S</vt:lpstr>
      <vt:lpstr>'S &amp; S'!Udskriftstitler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USS-15-05-2018 - Bilag 74.01 Budgetopfølgning 31 marts 2018 - Drift</dc:title>
  <dc:subject>ØVRIGE</dc:subject>
  <dc:creator>JOPE</dc:creator>
  <dc:description>Budgetopfølgning pr. 30. september 2012</dc:description>
  <cp:lastModifiedBy>Inga Schmidt</cp:lastModifiedBy>
  <cp:lastPrinted>2018-05-15T06:16:18Z</cp:lastPrinted>
  <dcterms:created xsi:type="dcterms:W3CDTF">1996-11-12T13:28:11Z</dcterms:created>
  <dcterms:modified xsi:type="dcterms:W3CDTF">2018-05-15T08:23:47Z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0x0101003D7BFBD5F481E14985D820F2A1C38BC800C867DCA9723D5D41B98144D00A8161C2</vt:lpwstr>
  </property>
</Properties>
</file>